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12" activeTab="0"/>
  </bookViews>
  <sheets>
    <sheet name="GLOBAL" sheetId="1" r:id="rId1"/>
    <sheet name="AFRICA" sheetId="2" r:id="rId2"/>
    <sheet name="ASIA AND THE PACIFIC" sheetId="3" r:id="rId3"/>
    <sheet name="LATIN AMERICA AND THE CARIBBEAN" sheetId="4" r:id="rId4"/>
    <sheet name="NORTH AMERICA" sheetId="5" r:id="rId5"/>
    <sheet name="EUROPE" sheetId="6" r:id="rId6"/>
    <sheet name="GINI ALL" sheetId="7" r:id="rId7"/>
  </sheets>
  <definedNames>
    <definedName name="_xlnm.Print_Area" localSheetId="1">'AFRICA'!$A$2:$I$48</definedName>
    <definedName name="_xlnm.Print_Titles" localSheetId="1">'AFRICA'!$2:$3</definedName>
    <definedName name="_xlnm.Print_Area" localSheetId="2">'ASIA AND THE PACIFIC'!$A$2:$I$43</definedName>
    <definedName name="_xlnm.Print_Titles" localSheetId="2">'ASIA AND THE PACIFIC'!$2:$3</definedName>
    <definedName name="_xlnm.Print_Area" localSheetId="5">'EUROPE'!$A$2:$I$50</definedName>
    <definedName name="_xlnm.Print_Titles" localSheetId="5">'EUROPE'!$2:$3</definedName>
    <definedName name="_xlnm.Print_Area" localSheetId="6">'GINI ALL'!$A$2:$D$274</definedName>
    <definedName name="_xlnm.Print_Titles" localSheetId="6">'GINI ALL'!$2:$3</definedName>
    <definedName name="_xlnm.Print_Area" localSheetId="0">'GLOBAL'!$A$2:$H$14</definedName>
    <definedName name="_xlnm.Print_Area" localSheetId="3">'LATIN AMERICA AND THE CARIBBEAN'!$A$2:$I$33</definedName>
    <definedName name="_xlnm.Print_Titles" localSheetId="3">'LATIN AMERICA AND THE CARIBBEAN'!$2:$3</definedName>
    <definedName name="_xlnm.Print_Area" localSheetId="4">'NORTH AMERICA'!$A$2:$I$6</definedName>
    <definedName name="Excel_BuiltIn_Print_Area_7">'ASIA AND THE PACIFIC'!$A$2:$I$37</definedName>
    <definedName name="Excel_BuiltIn_Print_Titles_5">'EUROPE'!$3:$3</definedName>
  </definedNames>
  <calcPr fullCalcOnLoad="1"/>
</workbook>
</file>

<file path=xl/sharedStrings.xml><?xml version="1.0" encoding="utf-8"?>
<sst xmlns="http://schemas.openxmlformats.org/spreadsheetml/2006/main" count="1405" uniqueCount="472">
  <si>
    <t>GLOBAL DISTRIBUTION OF AGRICULTURAL LAND</t>
  </si>
  <si>
    <t>Agricultural land (thousands of ha)</t>
  </si>
  <si>
    <t>Number of farms (thousands)</t>
  </si>
  <si>
    <t xml:space="preserve"> Number of small farms 
(thousands)</t>
  </si>
  <si>
    <t>small farms as % of all farms</t>
  </si>
  <si>
    <t>Agricultural land in the hands of small farmers
(thousands of ha)</t>
  </si>
  <si>
    <t>% of agricultural land in the hands of small farmers</t>
  </si>
  <si>
    <t>Average size of small farms (ha)</t>
  </si>
  <si>
    <t xml:space="preserve">Asia-Pacific
</t>
  </si>
  <si>
    <t>China</t>
  </si>
  <si>
    <t>India</t>
  </si>
  <si>
    <t>Africa</t>
  </si>
  <si>
    <t>Latin America &amp; Caribbean</t>
  </si>
  <si>
    <t>North America</t>
  </si>
  <si>
    <t>Europe</t>
  </si>
  <si>
    <t>TOTAL</t>
  </si>
  <si>
    <t>Notes:</t>
  </si>
  <si>
    <t>All figures on agricultural land obtained from FAOSTAT (http://faostat3.fao.org/faostat-gateway/go/to/home/E).
All figures on number and size of farms obtained from national authorities, as far as possible (see regional tables for details).</t>
  </si>
  <si>
    <t>AFRICA</t>
  </si>
  <si>
    <t>Country</t>
  </si>
  <si>
    <t>Criteria for small</t>
  </si>
  <si>
    <t>Most recent Gini index for land distribution &amp; tendency *</t>
  </si>
  <si>
    <t>Sources</t>
  </si>
  <si>
    <t>Algeria</t>
  </si>
  <si>
    <t>&lt; 10 ha</t>
  </si>
  <si>
    <t>↑ 0.65</t>
  </si>
  <si>
    <t>Algeria - Agricultural Census 2001 - Explanatory Notes</t>
  </si>
  <si>
    <t>Angola</t>
  </si>
  <si>
    <t>subsistence</t>
  </si>
  <si>
    <t>Based on work by McGill University's Jon Unruh and figures for Angola on the Trading Economics website (http://www.tradingeconomics.com/angola/agricultural-land-sq-km-wb-data.html). Rural population as of January 2011 is 9.6 million people; 80%  are subsistence farmers, which would work out to an estimated 1.5 million families. Using an average of 0,75 ha/family, this amounts to 1,15 million ha. USAID mentions  0,5 ha and Unruh mentions  1 ha per family</t>
  </si>
  <si>
    <t>Benin</t>
  </si>
  <si>
    <t>IFAD. Republic of Benin. Country strategic opportunities programme. (EB 2011/103/R.9)</t>
  </si>
  <si>
    <t>Botswana</t>
  </si>
  <si>
    <t>traditional</t>
  </si>
  <si>
    <t>2009 and 2010 annual agricultural surveys: preliminary results</t>
  </si>
  <si>
    <t>Burkina Faso</t>
  </si>
  <si>
    <t>&lt; 5 ha</t>
  </si>
  <si>
    <t>Enquete Nationale de Statistiques Agricoles. 1993</t>
  </si>
  <si>
    <t>Burundi</t>
  </si>
  <si>
    <t>&lt; 1,5 ha</t>
  </si>
  <si>
    <t>Martin Adams and John Howell. Redistributive land reform in Southern Africa</t>
  </si>
  <si>
    <t>Cape Verde</t>
  </si>
  <si>
    <t>&lt; 1 ha</t>
  </si>
  <si>
    <t>Cape Verde - Agricultural Census 2004 - Main Results  in FAO, 2000 World Census of Agriculture</t>
  </si>
  <si>
    <t>Congo</t>
  </si>
  <si>
    <t>IFAD. Country strategic opportunities programme. EB 2009/98/R.20</t>
  </si>
  <si>
    <t>Congo (DR)</t>
  </si>
  <si>
    <t xml:space="preserve">Congo (Dem. Rep. of) Agricultural Census 1990 </t>
  </si>
  <si>
    <t>Egypt</t>
  </si>
  <si>
    <t>&lt; 2.1 ha</t>
  </si>
  <si>
    <t>↑ 0.69</t>
  </si>
  <si>
    <t>Egypt - Agricultural Census 1999/2000 - Main Results in FAO, 2000 World Census of Agriculture</t>
  </si>
  <si>
    <t>Ethiopia</t>
  </si>
  <si>
    <t>&lt; 2ha</t>
  </si>
  <si>
    <t>↑ 0.47</t>
  </si>
  <si>
    <t>Ethiopia National Statistics (Abstract), 2003-2011</t>
  </si>
  <si>
    <t>Ghana</t>
  </si>
  <si>
    <t>Agriculture in Ghana. Facts and Figures 2010. Ministry of Food and  Agriculture, and Land cultivated by small-scale holdings, 1998-2002, Ghana Nsem, at http://www.ghanansem.org/index.php?option=com_content&amp;task=view&amp;id=32&amp;Itemid=73#vstatics_14</t>
  </si>
  <si>
    <t>Guinea</t>
  </si>
  <si>
    <t>↓ 0.53</t>
  </si>
  <si>
    <t>Guinea, Recensement national de l'agriculture 2000-2001</t>
  </si>
  <si>
    <t>Guinea Bissau</t>
  </si>
  <si>
    <t>0.62</t>
  </si>
  <si>
    <t>Guinea-Bissau AgriculturalCensus 1988–Main Results  in FAO, 2000 World Census of Agriculture</t>
  </si>
  <si>
    <t>Ivory Coast</t>
  </si>
  <si>
    <t>http://researchguides.library.wisc.edu/content.php?pid=24954&amp;sid=180016</t>
  </si>
  <si>
    <t>Kenya</t>
  </si>
  <si>
    <t>A Kenyan experience on R&amp;D efforts linking crop and livestock improvement, NRM and human health. F.K. Kamau. Ministry of Agriculture, Nairobi, Kenya</t>
  </si>
  <si>
    <t>Lesotho</t>
  </si>
  <si>
    <t>&lt; 2 ha</t>
  </si>
  <si>
    <t xml:space="preserve">IFAD. "Enabling poor rural people to overcome poverty in Lesotho" and "Lesotho - Agricultural Census 1999/2000 - Main Results"
</t>
  </si>
  <si>
    <t>Liberia</t>
  </si>
  <si>
    <t>Institutional Aspects of Agricultural Development. 1.2 Pattern of Agricultural Production in Liberia. Frithjof Kuhnen. http://www.professor-frithjof-kuhnen.de/publications/agricultural-development-liberia/1-2.htm</t>
  </si>
  <si>
    <t>Madagascar</t>
  </si>
  <si>
    <t>Recensement de l'agriculture (RA). Campagne agricole 2004-2005. Tome II. Population et exploitations agricoles</t>
  </si>
  <si>
    <t>Malawi</t>
  </si>
  <si>
    <t>IFAD. Enabling poor rural people to overcome poverty in Malawi</t>
  </si>
  <si>
    <t>Mali</t>
  </si>
  <si>
    <t>&lt;10 ha</t>
  </si>
  <si>
    <t>Recensement général de l'agriculture (RGA) 2004-2005. Vol 2</t>
  </si>
  <si>
    <t>Morocco</t>
  </si>
  <si>
    <t>Morocco - Agricultural Census 1996 - Main Results in  in FAO, 2000 World Census of Agriculture</t>
  </si>
  <si>
    <t>Mozambique</t>
  </si>
  <si>
    <t>as defined by government</t>
  </si>
  <si>
    <t>0.45</t>
  </si>
  <si>
    <t>Censo agropecuario 2009 – 2010: Resultados definitivos – Moçambique and Cynthia Donovan and Higino Marrule. Small-Scale Farmers in Agricultural Growth in Mozambique</t>
  </si>
  <si>
    <t>Namibia</t>
  </si>
  <si>
    <t>&lt; 4 ha</t>
  </si>
  <si>
    <t>Namibia - Annual Agricultural Survey 1996/97 - Main Results in FAO, 2000 World Census of Agriculture</t>
  </si>
  <si>
    <t>Niger</t>
  </si>
  <si>
    <t>family run</t>
  </si>
  <si>
    <t>Niger. Recensement général de l'agriculture et du cheptel 2005/2007 Vol III</t>
  </si>
  <si>
    <t>Nigeria</t>
  </si>
  <si>
    <t>Nigeria. National Bureau of Statistics. LSMS Integrated Surveys on Agriculture. General Household Survey Panel. 2010/2011</t>
  </si>
  <si>
    <t>Reunion</t>
  </si>
  <si>
    <t>Réunion - Agricultural Census 2000 - Main Results  in FAO, 2000 World Census of Agriculture</t>
  </si>
  <si>
    <t>Rwanda</t>
  </si>
  <si>
    <t>↑ 0.52</t>
  </si>
  <si>
    <t xml:space="preserve">Projections based on Rwanda National Agricultural Survey 2008 </t>
  </si>
  <si>
    <t>Senegal</t>
  </si>
  <si>
    <t>Senegal - Agricultural Census 1998/99</t>
  </si>
  <si>
    <t>South Africa</t>
  </si>
  <si>
    <t>Abstract of agricultural statistics 2012</t>
  </si>
  <si>
    <t>Swaziland</t>
  </si>
  <si>
    <t>0.3</t>
  </si>
  <si>
    <t>http://www.g-fras.org/en/world-wide-extension-study/africa/southern-afrca/swaziland.html and http://www.ifad.org/evaluation/public_html/eksyst/doc/prj/r121szbe.html</t>
  </si>
  <si>
    <t>Tanzania</t>
  </si>
  <si>
    <t>0.38</t>
  </si>
  <si>
    <t>Tanzania National Sample Census of Agriculture 2007/2008</t>
  </si>
  <si>
    <t>Togo</t>
  </si>
  <si>
    <t>↓ 0.42</t>
  </si>
  <si>
    <t>Togo - Agricultural Census 1996 - Main Results  in FAO, 2000 World Census of Agriculture</t>
  </si>
  <si>
    <t>Tunisia</t>
  </si>
  <si>
    <t>Tunisia - Agricultural Census 2004/05 - Main Results  in FAO, 2000 World Census of Agriculture</t>
  </si>
  <si>
    <t>Uganda</t>
  </si>
  <si>
    <t>0.59</t>
  </si>
  <si>
    <t>Uganda Census of Agriculture 2008-2009</t>
  </si>
  <si>
    <t>Zambia</t>
  </si>
  <si>
    <t>smallest  80%</t>
  </si>
  <si>
    <t>0.44</t>
  </si>
  <si>
    <t>Zambia Agricultural Census 2000 and Food Security Research Project and the Agricultural Consultative Forum, “Access to land in rural Zambia: connecting the policy issues”</t>
  </si>
  <si>
    <t>Zimbabwe</t>
  </si>
  <si>
    <t>Martin Adams and John Howell. Redistributive land reform in Southern Africa and Hans P. Binswanger-Mkhize, Camille Bourguignon, Rogier van den Brink, Editors. Agricultural Land Redistribution. TOWARD GREATER CONSENSUS</t>
  </si>
  <si>
    <t>Sub-total for countries with complete data</t>
  </si>
  <si>
    <t>Estimate for countries with incomplete data</t>
  </si>
  <si>
    <t>Estimate based on rural population and household size data provided by UN Habitat and UN World Urbanisation Prospects, 2011 revision. In addition, we assume that the ratio of small farms to all farms is the same as in the rest of the region.</t>
  </si>
  <si>
    <t>Figures on agricultural land obtained from FAOSTAT</t>
  </si>
  <si>
    <t>Countries with incomplete data: Cameroon, Central African Republic, Chad, Comoros, Djibouti, Equatorial Guinea, Eritrea, Gabon, Libya,  Mauritania, Mayotte, Sierra Leone, Somalia, Sudan, Western Sahara.</t>
  </si>
  <si>
    <t>* 0 = equity and 1 = inequity</t>
  </si>
  <si>
    <t>ASIA AND THE PACIFIC</t>
  </si>
  <si>
    <t>Most recent Gini index for land distribution  &amp; tendency *</t>
  </si>
  <si>
    <t xml:space="preserve">Afghanistan </t>
  </si>
  <si>
    <t>Agriculture and Food Production in post-war Afghanistan”, a report of the Winter Agricultural Surveys 2003, by Hector Maletta and Raphy Favre, FAO</t>
  </si>
  <si>
    <t>American Samoa</t>
  </si>
  <si>
    <t>Amercian Samoa - Agricultural Census 2003 - Main Results in  FAO, 2000 World Census of Agriculture</t>
  </si>
  <si>
    <t>Armenia</t>
  </si>
  <si>
    <t>peasant farms and gardens</t>
  </si>
  <si>
    <t>Statistical Service of Armenia, 2005 Yearbook</t>
  </si>
  <si>
    <t>Australia</t>
  </si>
  <si>
    <t>&lt; A$100,000</t>
  </si>
  <si>
    <t>Australian farming and farmers http://www.abs.gov.au/AUSSTATS/abs@.nsf/Lookup/4102.0Main+Features10Dec+2012#FARMING</t>
  </si>
  <si>
    <t>Azerbaijan</t>
  </si>
  <si>
    <t>peasants, as defined by government</t>
  </si>
  <si>
    <t>AZERBAIJAN - Agricultural Census 2004/05 - Main Results in FAO, 2000 World Census of Agriculture</t>
  </si>
  <si>
    <t>Bangladesh</t>
  </si>
  <si>
    <t>↑ 0.62</t>
  </si>
  <si>
    <t>http://www.moa.gov.bd/statistics/Table11.02_Census.htm 88% (or 25.35 million) of households are rural: 3.26 million households are totally landless; 8 million are tenants, and 14.39 million have more than 0.05 acres</t>
  </si>
  <si>
    <t>Burma</t>
  </si>
  <si>
    <t>↑ 0.77</t>
  </si>
  <si>
    <t>MYANMAR - Agricultural Census 2003 - Main Results  in FAO, 2000 World Census of Agriculture</t>
  </si>
  <si>
    <t>Cambodia</t>
  </si>
  <si>
    <t>&lt;2 ha</t>
  </si>
  <si>
    <t>Cambodia Socio-Economic Survey 2012</t>
  </si>
  <si>
    <t>family-run farm</t>
  </si>
  <si>
    <t>↑ 0.49</t>
  </si>
  <si>
    <t>2006, http://www.stats.gov.cn/was40/reldetail.jsp?docid=402464772 83% under 0,6 ha in 1997 census</t>
  </si>
  <si>
    <t>Cook Islands</t>
  </si>
  <si>
    <t>Cook Islands - Agricultural Census 2000 - Main Results in FAO, 2000 World Census of Agriculture</t>
  </si>
  <si>
    <t>Agricultural Census Database. http://agcensus.dacnet.nic.in/nationalT1sizeclass.aspx</t>
  </si>
  <si>
    <t>Indonesia</t>
  </si>
  <si>
    <t>http://agcensus.dacnet.nic.in/nationalT1sizeclass.aspx</t>
  </si>
  <si>
    <t>Iran</t>
  </si>
  <si>
    <t>Iran, Islamic Republic of - Agricultural Census 2003 - Main Results In  FAO, 2000 World Census of Agriculture</t>
  </si>
  <si>
    <t xml:space="preserve">Japan </t>
  </si>
  <si>
    <t>Japan Statistical Yearbook. 2014 Chapter 7 Agriculture, Forestry and Fisheries.  http://www.stat.go.jp/english/data/nenkan/1431-07.htm</t>
  </si>
  <si>
    <t>Jordan</t>
  </si>
  <si>
    <t>Agricultural Census 2007. General Results</t>
  </si>
  <si>
    <t>Kazakhstan</t>
  </si>
  <si>
    <t>individual peasant farms</t>
  </si>
  <si>
    <t>Statistical Yearbook  "Kazakhstan in 2009", Agency on Statistics of the Republic of Kazakhstan</t>
  </si>
  <si>
    <t>Kyrgyzstan</t>
  </si>
  <si>
    <t xml:space="preserve">&lt; 1 ha </t>
  </si>
  <si>
    <t>2002 FAO, 2000 World Census of Agriculture</t>
  </si>
  <si>
    <t>Laos</t>
  </si>
  <si>
    <t>1998/1999 FAO, 2000 World Census of Agriculture</t>
  </si>
  <si>
    <t>Lebanon</t>
  </si>
  <si>
    <t>1998/99 FAO, 2000 World Census of Agriculture</t>
  </si>
  <si>
    <t>Malaysia</t>
  </si>
  <si>
    <t>Malaysia - Agricultural Census 2005 - Main Results and Report on the Census of Agricultural Establishments</t>
  </si>
  <si>
    <t>Nepal</t>
  </si>
  <si>
    <r>
      <t xml:space="preserve">Nepal - Agricultural Census 2002 - Main Results  in </t>
    </r>
    <r>
      <rPr>
        <sz val="10"/>
        <rFont val="Arial"/>
        <family val="2"/>
      </rPr>
      <t xml:space="preserve"> FAO, 2000 World Census of Agriculture</t>
    </r>
  </si>
  <si>
    <t>New Zealand</t>
  </si>
  <si>
    <t>&lt; 100 ha</t>
  </si>
  <si>
    <t>New Zealand 2007 Agricultural Census</t>
  </si>
  <si>
    <t>Pakistan</t>
  </si>
  <si>
    <t>↑ 0.60</t>
  </si>
  <si>
    <t>Agricultural Census 2010</t>
  </si>
  <si>
    <t>Philippines</t>
  </si>
  <si>
    <t>&lt; 3 ha</t>
  </si>
  <si>
    <t>↓ 0.55</t>
  </si>
  <si>
    <t>Philippines - Agricultural Census 2002 - Main Results In FAO, 2000 World Census  of Agriculture</t>
  </si>
  <si>
    <t>Qatar</t>
  </si>
  <si>
    <t>Qatar - Agricultural Census 2000/01 - Main Results FAO, 2000 World Census of Agriculture</t>
  </si>
  <si>
    <t>South Korea</t>
  </si>
  <si>
    <t>http://kostat.go.kr/portal/english/news/1/10/1/index.board</t>
  </si>
  <si>
    <t>Sri Lanka</t>
  </si>
  <si>
    <t>&lt; 8 ha</t>
  </si>
  <si>
    <t>Sri Lanka - Agricultural Census 2002 (Small Holdings Sector) - Main Results and Table N°1: Extent under agriculture by sector</t>
  </si>
  <si>
    <t>Tajikistan</t>
  </si>
  <si>
    <t>The Economic Effects of Land Reform in; Economic Yearbook of Tajikistan according to wikipedia http://en.wikipedia.org/wiki/Agriculture_in_Tajikistan#cite_note-agtaj-4</t>
  </si>
  <si>
    <t>Thailand</t>
  </si>
  <si>
    <t>&lt; 3.2 ha</t>
  </si>
  <si>
    <t>Thailand - Agricultural Census 2003 - Main Results in  FAO, 2000 World Census of Agriculture</t>
  </si>
  <si>
    <t>Turkmenistan</t>
  </si>
  <si>
    <t>New Contract Arrangements in Turkman Agriculture: Impacts on Productivity and Rural Incomes</t>
  </si>
  <si>
    <t>Uzbekistan</t>
  </si>
  <si>
    <t xml:space="preserve">Based on figures provided by FAO, Abdullaev et al  and Djalalov et al </t>
  </si>
  <si>
    <t>Vietnam</t>
  </si>
  <si>
    <t xml:space="preserve">Viet Nam - Agricultural Census 2001 - Main Results in FAO, 2000 World Census of Agriculture
</t>
  </si>
  <si>
    <t>Yemen</t>
  </si>
  <si>
    <r>
      <t>Yemen - Agricultural Census 2003 - Main Results in</t>
    </r>
    <r>
      <rPr>
        <sz val="10"/>
        <rFont val="Arial"/>
        <family val="2"/>
      </rPr>
      <t xml:space="preserve"> FAO, 2000 World Census of Agriculture</t>
    </r>
  </si>
  <si>
    <t>Subtotal for countries with complete data</t>
  </si>
  <si>
    <t>Countries with incomplete data: Bahrain, Bhutan, Brunei, Fiji, Guam, Iraq, Kuwait, Micronesia,  Moldova, Mongolia, New Caledonia, North Korea, Oman, Papua New Guinea, Saudi Arabia, Singapore, Solomon Islands, Syria, Taiwan, East Timor, United Arab Emirates.</t>
  </si>
  <si>
    <t>LATIN AMERICA &amp; THE CARIBBEAN</t>
  </si>
  <si>
    <t>Argentina</t>
  </si>
  <si>
    <t>&lt; 200 ha</t>
  </si>
  <si>
    <t>↑ 0.83</t>
  </si>
  <si>
    <t>INDEC Censo Nacional Agropecuario 2008</t>
  </si>
  <si>
    <t>Barbados</t>
  </si>
  <si>
    <t>↑ 0.94</t>
  </si>
  <si>
    <t>Barbados Agricultural Census 1989–Main Results</t>
  </si>
  <si>
    <t>Bolivia</t>
  </si>
  <si>
    <t>&lt; 10 ha or collective</t>
  </si>
  <si>
    <t>Miguel Morales (coordinador) Hablemos de tierras. Minifundio, gestión territorial, bosques e impuesto agrario en Bolivia</t>
  </si>
  <si>
    <t>Brazil</t>
  </si>
  <si>
    <t>Lei 11326</t>
  </si>
  <si>
    <t>↑ 0.86</t>
  </si>
  <si>
    <t>IBGE Censo Agropecuario 2006</t>
  </si>
  <si>
    <t>Chile</t>
  </si>
  <si>
    <t>&lt; 20 ha</t>
  </si>
  <si>
    <t>↑ 0.91</t>
  </si>
  <si>
    <t>INE. Censo Agropecuario 2007</t>
  </si>
  <si>
    <t>Colombia</t>
  </si>
  <si>
    <t>↑ 0.88</t>
  </si>
  <si>
    <t>Colombia - Agricultural Census 2001 - Main Results</t>
  </si>
  <si>
    <t>Costa Rica</t>
  </si>
  <si>
    <t>Secretaría Ejecutiva de Planificación Sectoriañ Agropecuaria y de Recursos Naturales Renovables  Información Básica del Sector Agropecuario de Costa Rica. 1989</t>
  </si>
  <si>
    <t>Cuba</t>
  </si>
  <si>
    <t>B. Machin et al. Revolución Agroecológica</t>
  </si>
  <si>
    <t>Ecuador</t>
  </si>
  <si>
    <t>↓ 0.8</t>
  </si>
  <si>
    <t>Ecuador - Agricultural Census 1999/2000 - Main Results in FAO; 2000 World Agricultural Census</t>
  </si>
  <si>
    <t>El Salvador</t>
  </si>
  <si>
    <t>Censo Nacional Agropecuario 2007-2008</t>
  </si>
  <si>
    <t>Guatemala</t>
  </si>
  <si>
    <t>&lt; 3,5 ha</t>
  </si>
  <si>
    <t>→ 0.84</t>
  </si>
  <si>
    <t>Censo Nacional Agropecuario 2003</t>
  </si>
  <si>
    <t>Guyana</t>
  </si>
  <si>
    <t>P.  Williams and L. Johnson-Bhola. El caso de Guyana, in study commissioned by FAO on Landgrabbing in Latin America</t>
  </si>
  <si>
    <t>Haiti</t>
  </si>
  <si>
    <t>&lt;1.8 ha</t>
  </si>
  <si>
    <t xml:space="preserve">Haïti Plan d'investissement pour la croissance du secteur agricole. Annexe 12:  Accès à la terre et sécurité de la ténure; Enquete sur les conditions de vie en Haẗi. Vol II. 2001 </t>
  </si>
  <si>
    <t>Honduras</t>
  </si>
  <si>
    <t>Agrarian Reform In Honduras. FIAN-Via Campesina, May 2000 and Censo Agropecuario 1993</t>
  </si>
  <si>
    <t>Jamaica</t>
  </si>
  <si>
    <t>Jamaica - Agricultural Census 2007</t>
  </si>
  <si>
    <t>Mexico</t>
  </si>
  <si>
    <r>
      <t>ejidos</t>
    </r>
    <r>
      <rPr>
        <sz val="10"/>
        <rFont val="Arial"/>
        <family val="2"/>
      </rPr>
      <t xml:space="preserve"> and indigenous communities</t>
    </r>
  </si>
  <si>
    <t>Mexico. Censo Agrícola, Ganadero y Forestal 2007; Censo Ejidal 2007</t>
  </si>
  <si>
    <t>Nicaragua</t>
  </si>
  <si>
    <t>&lt; 35 ha</t>
  </si>
  <si>
    <t xml:space="preserve">Censo Nacional Agropecuario 2012 </t>
  </si>
  <si>
    <t>Panama</t>
  </si>
  <si>
    <t>&lt; 2 ha and collective</t>
  </si>
  <si>
    <t>Panama. Censo Nacional Agropecuario 2011</t>
  </si>
  <si>
    <t>Paraguay</t>
  </si>
  <si>
    <t>Censo Agropecuario Nacional 2008</t>
  </si>
  <si>
    <t>Peru</t>
  </si>
  <si>
    <t>Peru. Censo Nacional agropecuario  2012</t>
  </si>
  <si>
    <t xml:space="preserve"> </t>
  </si>
  <si>
    <t>Puerto Rico</t>
  </si>
  <si>
    <t>&lt; 19,7 ha</t>
  </si>
  <si>
    <t>Puerto Rico. Censo Agrícola 2007</t>
  </si>
  <si>
    <t>Uruguay</t>
  </si>
  <si>
    <t>http://www.ine.gub.uy/biblioteca/uruguayencifras2013/capitulos/Agropecuario.pdf</t>
  </si>
  <si>
    <t>Venezuela</t>
  </si>
  <si>
    <t>Venezuela. Censo Agrícola Nacional 2007-2008</t>
  </si>
  <si>
    <t xml:space="preserve">TOTAL </t>
  </si>
  <si>
    <t>Figures on agricultural land obtained from  FAOSTAT</t>
  </si>
  <si>
    <t>Countries with incomplete data: Aruba, Bahamas, Belize, Bermuda, Cayman Islands, Dominica, Dominican Republic, French Guyana, Grenada, Guadeloupe, Martinique, Surinam</t>
  </si>
  <si>
    <t>NORTH AMERICA</t>
  </si>
  <si>
    <t>Canada</t>
  </si>
  <si>
    <t>&lt; 162 ha</t>
  </si>
  <si>
    <t>↑ 0.64</t>
  </si>
  <si>
    <t>Statistics Canada. Agricultural Census 2006</t>
  </si>
  <si>
    <t>United States</t>
  </si>
  <si>
    <t>&lt; US$ 50,000 in annual sales</t>
  </si>
  <si>
    <t>USDA. Agricultural Census 2007</t>
  </si>
  <si>
    <t>EUROPE</t>
  </si>
  <si>
    <t>Albania</t>
  </si>
  <si>
    <t>Agricultural Census 2012, preliminary results and Albanian Agriculture, fact sheet 2011</t>
  </si>
  <si>
    <t>Austria</t>
  </si>
  <si>
    <t>&lt; 8 ESU</t>
  </si>
  <si>
    <t>↓ 0.56</t>
  </si>
  <si>
    <t>European Farm Structure Survey 2007</t>
  </si>
  <si>
    <t>Belarus</t>
  </si>
  <si>
    <t>Agriculture of the Republic of Belarus, 2011. National Statistics Committee of the Republic of Belarus. http://belstat.gov.by/homep/en/publications/agro/2011/main.php</t>
  </si>
  <si>
    <t>Belgium</t>
  </si>
  <si>
    <t>&lt; 16 ESU</t>
  </si>
  <si>
    <t>→ 0.56</t>
  </si>
  <si>
    <t>Bosnia &amp; Herzegovina</t>
  </si>
  <si>
    <t>Projections based on figures provided by: Mateo Vittuari, Agriculture and rural areas in the Western Balkans: status update; S. Alibegovic-Grbic, Country Pasture/Forage Resource Profiles. Bosnia and Herzegovinia</t>
  </si>
  <si>
    <t>Bulgaria</t>
  </si>
  <si>
    <t>&lt; 1 ESU</t>
  </si>
  <si>
    <t>Croatia</t>
  </si>
  <si>
    <t>Cyprus</t>
  </si>
  <si>
    <t>↑ 0.63</t>
  </si>
  <si>
    <t>Czech Rep</t>
  </si>
  <si>
    <t>Denmark</t>
  </si>
  <si>
    <t>↑ 0.51</t>
  </si>
  <si>
    <t>Estonia</t>
  </si>
  <si>
    <t>Finland</t>
  </si>
  <si>
    <t>↑ 0.27</t>
  </si>
  <si>
    <t>France</t>
  </si>
  <si>
    <t xml:space="preserve"> ↑ 0.58</t>
  </si>
  <si>
    <t>Georgia</t>
  </si>
  <si>
    <t>Georgia - Agricultural Census 2003/04 - Main Results in FAO, 2000 World Census of Agriculture</t>
  </si>
  <si>
    <t>Germany</t>
  </si>
  <si>
    <t>↓ 0.63</t>
  </si>
  <si>
    <t>Greece</t>
  </si>
  <si>
    <t>↑ 0.58</t>
  </si>
  <si>
    <t xml:space="preserve">Hungary </t>
  </si>
  <si>
    <t>Ireland</t>
  </si>
  <si>
    <t>↓ 0.44</t>
  </si>
  <si>
    <t>Italy</t>
  </si>
  <si>
    <t xml:space="preserve"> ↑ 0.80</t>
  </si>
  <si>
    <t xml:space="preserve">Latvia </t>
  </si>
  <si>
    <t xml:space="preserve">Lithuania </t>
  </si>
  <si>
    <t>Luxembourg</t>
  </si>
  <si>
    <t>↑ 0.50</t>
  </si>
  <si>
    <t>Macedonia</t>
  </si>
  <si>
    <t>Malta</t>
  </si>
  <si>
    <t>Montenegro</t>
  </si>
  <si>
    <t>family farms</t>
  </si>
  <si>
    <t>Montenegro. Agricultural Census 2010</t>
  </si>
  <si>
    <t>Netherlands</t>
  </si>
  <si>
    <t>↑ 0.57</t>
  </si>
  <si>
    <t>Norway</t>
  </si>
  <si>
    <t xml:space="preserve"> ↓ 0.18</t>
  </si>
  <si>
    <t>Poland</t>
  </si>
  <si>
    <t>Portugal</t>
  </si>
  <si>
    <t>↓ 0.75</t>
  </si>
  <si>
    <t>Romania</t>
  </si>
  <si>
    <t>Russia</t>
  </si>
  <si>
    <t>Russia in Figures 2011. Russian Federation Federal State Satistics Service: http://www.gks.ru/bgd/regl/b11_12/Main.htm</t>
  </si>
  <si>
    <t>Serbia</t>
  </si>
  <si>
    <t xml:space="preserve">&lt; 5 ha </t>
  </si>
  <si>
    <t>Arcotrass GmbH et al. Country report: Serbia. Study commissioned by the European Commission</t>
  </si>
  <si>
    <t>Slovakia</t>
  </si>
  <si>
    <t>Slovenia</t>
  </si>
  <si>
    <t>Spain</t>
  </si>
  <si>
    <t>Sweden</t>
  </si>
  <si>
    <t>Switzerland</t>
  </si>
  <si>
    <t>Agriculture: indicateurs 2012, at http://www.bfs.admin.ch/bfs/portal/fr/index/themen/07/03/blank/ind24.indicator.240201.2402.html and STAT-TAB: la banque de données statistiques interactive, at http://www.pxweb.bfs.admin.ch/Dialog/Saveshow.asp</t>
  </si>
  <si>
    <t>Turkey</t>
  </si>
  <si>
    <t>2001 FAO, 2000 World Census of Agriculture</t>
  </si>
  <si>
    <t>United Kingdom</t>
  </si>
  <si>
    <t>http://epp.eurostat.ec.europa.eu/statistics_explained/index.php/Farm_structure_in_the_United_Kingdom</t>
  </si>
  <si>
    <t>Ukraine</t>
  </si>
  <si>
    <t>Agriculture of Ukraine Statistical Yearbook 2010. http://www.ukrstat.gov.ua/</t>
  </si>
  <si>
    <t>Notes</t>
  </si>
  <si>
    <t>Countries with incomplete data: Andorra, Greenland, Iceland, Moldova</t>
  </si>
  <si>
    <t>ESU stands for "European size unit". It represents a standard gross margin of EUR 1,200 to express the economic size of an agricultural holding or farm.</t>
  </si>
  <si>
    <t>GINI INDEX FOR AGRICULTURAL LAND</t>
  </si>
  <si>
    <t>Year</t>
  </si>
  <si>
    <t>Gini index for farmland</t>
  </si>
  <si>
    <t xml:space="preserve">Source </t>
  </si>
  <si>
    <t>Source long</t>
  </si>
  <si>
    <t>FAO 2010</t>
  </si>
  <si>
    <t>FAO, "Gini coefficient for food consumption, income and land distribution", 2010, http://tinyurl.com/kaaceax</t>
  </si>
  <si>
    <t>Frankema 2006</t>
  </si>
  <si>
    <t>E.H.P. Frankema, "The Colonial Origins of Inequality: The Causes and Consequences of Land Distribution", June 2006, http://www.econstor.eu/bitstream/10419/27410/1/504473565.PDF</t>
  </si>
  <si>
    <t>Anríquez and Bonomi 2008</t>
  </si>
  <si>
    <t>Gustavo Anríquez and Genny Bonomi, "Long-Term Farming and Rural Demographic Trends", 2008, http://siteresources.worldbank.org/INTWDR2008/Resources/2795087-1191427986785/AnriquezG&amp;BonomiG_Long-termFarming&amp;RuralDemogTrends.pdf</t>
  </si>
  <si>
    <t>FAO 1990</t>
  </si>
  <si>
    <t xml:space="preserve">FAO. Number and Area of Holdings, and Gini's Index of Concentration: 1990 Round of Agricultural Censuses </t>
  </si>
  <si>
    <t xml:space="preserve">Argentina </t>
  </si>
  <si>
    <t>Bahamas</t>
  </si>
  <si>
    <t>1991-2000</t>
  </si>
  <si>
    <t>IFAD 2001</t>
  </si>
  <si>
    <t>IFAD, Chapter 3. Assets and the Rural Poor in "Rural Poverty Report 2001 - The Challenge of Ending Rural Poverty". 2001.</t>
  </si>
  <si>
    <t>IFAD 2010</t>
  </si>
  <si>
    <t>Ganesh Thapa, "Smallholder or Family Farming in Transforming Economies of Asia and Latin America: Challenges, and Opportunities", IFAD, 2010, http://www.rimisp.org/wp-content/uploads/2010/05/PPT-Experiences-Thapa-Smallholders-family-farming-1.2.pdf</t>
  </si>
  <si>
    <t>?</t>
  </si>
  <si>
    <t>World Bank 2009</t>
  </si>
  <si>
    <t>Hans P. Binswanger-Mkhize, Camille Bourguignon, Rogier van den Brink, (editors), "Agricultural Land Redistribution: Toward Greater Consensus", World Bank, 2009, http://hdl.handle.net/10986/2653</t>
  </si>
  <si>
    <t>Bangladesh*</t>
  </si>
  <si>
    <t>Belize</t>
  </si>
  <si>
    <t>FAO 2010a</t>
  </si>
  <si>
    <t>Fabrice Edouard , "Gobernanza en la tenencia de la tierra y recursos naturales en America Central", FAO, 2010. http://www.fao.org/docrep/013/al934s/al934s00.pdf</t>
  </si>
  <si>
    <t>Botswana*</t>
  </si>
  <si>
    <t>Hoffman. 2011</t>
  </si>
  <si>
    <t xml:space="preserve">Distribuição da renda agrícola e sua contribuição para a desigualdade de renda no Brasil . Rodolfo Hoffman. 2011. </t>
  </si>
  <si>
    <t>ILC 2011</t>
  </si>
  <si>
    <t>Elisa Wiener Bravo, "La concentración de la propiedad de la tierra en América Latina: una aproximación a la problemática actual", Coalición para el acceso a la tierra, 2011, http://www.landcoalition.org/sites/default/files/publication/913/LA_Regional_ESP_web_16.03.11.pdf</t>
  </si>
  <si>
    <t>Late 1990s</t>
  </si>
  <si>
    <t>Cameroon</t>
  </si>
  <si>
    <t>Central African Rep</t>
  </si>
  <si>
    <t>Central America</t>
  </si>
  <si>
    <t>1990s</t>
  </si>
  <si>
    <t>Eastwood et al 2004</t>
  </si>
  <si>
    <t>Robert Eastwood, Michael Lipton, Andrew Newell, "Farm Size", University of Sussex. 2004. http://www.sussex.ac.uk/Units/PRU/farm_size.pdf</t>
  </si>
  <si>
    <t>Khan 2001</t>
  </si>
  <si>
    <t>Azizur Rahman Khan. Inequality and poverty in China in the post-reform period: an overview. 2001. http://www.azizkhan.net/ChinaBagchiFest.pdf</t>
  </si>
  <si>
    <t>Rodríguez 2010</t>
  </si>
  <si>
    <t>Diana Jeanneth del Pilar Rodriguez Castillo, "Modelar la Concentración de la Tierra en Colombia Mediante Modelos Econométricos Espaciales", Universidad Nacional de Colombia, 2010 http://www.bdigital.unal.edu.co/2801/1/832174.2010.pdf</t>
  </si>
  <si>
    <t>Ibáñez 2009</t>
  </si>
  <si>
    <t>Ana María Ibáñez , "Concentration of Rural Property in Colombia", Universidad de los Andes- . PRIO, http://www.fichl.org/uploads/media/Concentration_of_rural_property__PRIO_Policy_Brief_5_2009.pdf</t>
  </si>
  <si>
    <t>PNUD 2011</t>
  </si>
  <si>
    <t>Programa de las Naciones Unidas para el Desarrollo, "Colombia rural. Razones para la esperanza". Informe Nacional de Desarrollo Humano 2011</t>
  </si>
  <si>
    <t>Congo, Dem Rep</t>
  </si>
  <si>
    <t>Seligson and Kelley 1986</t>
  </si>
  <si>
    <t>Mitchell A. Seligson and John Kelley, "Tierra y trabajo en Guatemala: La ecuacion desequilibrada", Anuario de Estudios Centroamericanos, Universidad de Costa Rica. http://www.jstor.org/stable/25661895</t>
  </si>
  <si>
    <t>Cote d'Ivoire</t>
  </si>
  <si>
    <t>Czech Republic</t>
  </si>
  <si>
    <t>Dominica</t>
  </si>
  <si>
    <t>Dominican Republic</t>
  </si>
  <si>
    <t>East Asia</t>
  </si>
  <si>
    <t>Castro 2007</t>
  </si>
  <si>
    <t>Miguel Ángel Castro, "La distribución de la riqueza en el Ecuador", Observatorio de la Economía Latinoamericana, 2007. http://www.eumed.net/cursecon/ecolat/ec/2007/mac.pdf</t>
  </si>
  <si>
    <t>Martínez 1998</t>
  </si>
  <si>
    <t>Luciano Martínez V., "Comunidades y tierra en el Ecuador", FLACSO, 1998 www.flacso.org.ec/docs/lm_comunidades.pdf</t>
  </si>
  <si>
    <t>2000?</t>
  </si>
  <si>
    <t xml:space="preserve">Ethiopia </t>
  </si>
  <si>
    <t>Fiji</t>
  </si>
  <si>
    <t>French Guyana</t>
  </si>
  <si>
    <t>French Polynesia</t>
  </si>
  <si>
    <t>Grenada</t>
  </si>
  <si>
    <t>Guadeloupe</t>
  </si>
  <si>
    <t>IFAD 2004</t>
  </si>
  <si>
    <t>IFAD, Report and recommendation of the president to the executive board on a proposed loan to the Republic of Guatemala for the national rural development programme: Central and eastern regions, 2004, http://www.ifad.org/gbdocs/eb/83/e/EB-2004-83-R-31-Rev-1.pdf</t>
  </si>
  <si>
    <t>Guinea-Bissau</t>
  </si>
  <si>
    <t>Guinea*</t>
  </si>
  <si>
    <t>Howard-Borjas 1995</t>
  </si>
  <si>
    <t>Patricia Howard-Borjas, "Cattle and crisis: The genesis  of unsustainable development in Central America", http://www.fao.org/docrep/v9828t/v9828t10.htm</t>
  </si>
  <si>
    <t>Japan</t>
  </si>
  <si>
    <t>Jayne et al 2003</t>
  </si>
  <si>
    <t>T.S. Jayne et al, "Smallholder income and land distribution in Africa: implications for poverty reduction strategies." Food Policy, https://www.msu.edu/~chapotoa/Land%20Paper.pdf</t>
  </si>
  <si>
    <t>Korea</t>
  </si>
  <si>
    <t xml:space="preserve">Kyrgyzstan </t>
  </si>
  <si>
    <t>Latin America</t>
  </si>
  <si>
    <t>FAO 2004</t>
  </si>
  <si>
    <t xml:space="preserve">FAO. “The Continuing Need for Land Reform: making the case for civil society”. Concept Paper, Volume 1 FAO Land Tenure Series. </t>
  </si>
  <si>
    <t>Latvia</t>
  </si>
  <si>
    <t>1989-90</t>
  </si>
  <si>
    <t>Libya</t>
  </si>
  <si>
    <t>Malawi*</t>
  </si>
  <si>
    <t>Martinique</t>
  </si>
  <si>
    <t>World Bank 2006</t>
  </si>
  <si>
    <t>World Bank, "Development Report 2006", World Bank, http://www-wds.worldbank.org/servlet/WDSContentServer/WDSP/IB/2005/09/20/000112742_20050920110826/Rendered/PDF/322040World0Development0Report02006.pdf</t>
  </si>
  <si>
    <t>Myanmar</t>
  </si>
  <si>
    <t>Thapa and Chheltry 1997</t>
  </si>
  <si>
    <t>Shyam Thapa, Devendra Chheltry. "Inequality of land holding in Nepal: some policy issues", 1997, http://pustakalaya.org/eserv.php?pid=Pustakalaya:5110&amp;dsID=CNAS2054BS_ContributionsToNepaleseStudiesVol24-02.pdf</t>
  </si>
  <si>
    <t>Acevedo 2003</t>
  </si>
  <si>
    <t>A.J. Acevedo Vogl, "Impactos potenciales del tratado de libre comercio Centro América-Estados Unidos en el sector agrícola y la pobreza rural de Nicaragua", Revista Futuros, http://www.revistafuturos.info/download/down4/impactos-potenciales.pdf</t>
  </si>
  <si>
    <t>Northern Mariana Island</t>
  </si>
  <si>
    <t xml:space="preserve">Pakistan </t>
  </si>
  <si>
    <t>Pakistan*</t>
  </si>
  <si>
    <t>Saint Lucia</t>
  </si>
  <si>
    <t>Samoa</t>
  </si>
  <si>
    <t>1960?</t>
  </si>
  <si>
    <t>South America</t>
  </si>
  <si>
    <t>South Asia</t>
  </si>
  <si>
    <t>Southeast Asia</t>
  </si>
  <si>
    <t>St Vincent &amp; Grenadines</t>
  </si>
  <si>
    <t>Sub-Saharan Africa</t>
  </si>
  <si>
    <t>Unal 2008</t>
  </si>
  <si>
    <t>Fatma Gul Unal, "The impact of land ownership inequality on rural factor markets" (January 1, 2008). Electronic Doctoral Dissertations for UMass Amherst. Paper AAI3336995. http://scholarworks.umass.edu/dissertations/AAI3336995</t>
  </si>
  <si>
    <t>Virgin Islands (US)</t>
  </si>
  <si>
    <t>West Asia/North Africa</t>
  </si>
  <si>
    <t>* including landless</t>
  </si>
</sst>
</file>

<file path=xl/styles.xml><?xml version="1.0" encoding="utf-8"?>
<styleSheet xmlns="http://schemas.openxmlformats.org/spreadsheetml/2006/main">
  <numFmts count="10">
    <numFmt numFmtId="164" formatCode="GENERAL"/>
    <numFmt numFmtId="165" formatCode="0"/>
    <numFmt numFmtId="166" formatCode="#,##0.00;\-#,##0.00"/>
    <numFmt numFmtId="167" formatCode="#,##0"/>
    <numFmt numFmtId="168" formatCode="0.0%"/>
    <numFmt numFmtId="169" formatCode="0.0"/>
    <numFmt numFmtId="170" formatCode="#,##0.0"/>
    <numFmt numFmtId="171" formatCode="#,##0.00"/>
    <numFmt numFmtId="172" formatCode="0.00"/>
    <numFmt numFmtId="173" formatCode="#,###.0"/>
  </numFmts>
  <fonts count="11">
    <font>
      <sz val="10"/>
      <name val="Arial"/>
      <family val="2"/>
    </font>
    <font>
      <b/>
      <sz val="10"/>
      <name val="Arial"/>
      <family val="2"/>
    </font>
    <font>
      <b/>
      <sz val="15"/>
      <name val="Arial"/>
      <family val="2"/>
    </font>
    <font>
      <i/>
      <sz val="10"/>
      <name val="Arial"/>
      <family val="2"/>
    </font>
    <font>
      <sz val="10"/>
      <color indexed="12"/>
      <name val="Arial"/>
      <family val="2"/>
    </font>
    <font>
      <sz val="15"/>
      <name val="Arial"/>
      <family val="2"/>
    </font>
    <font>
      <b/>
      <sz val="12"/>
      <name val="Arial"/>
      <family val="2"/>
    </font>
    <font>
      <sz val="12"/>
      <name val="Arial"/>
      <family val="2"/>
    </font>
    <font>
      <sz val="10"/>
      <color indexed="8"/>
      <name val="Arial"/>
      <family val="2"/>
    </font>
    <font>
      <b/>
      <sz val="10"/>
      <color indexed="8"/>
      <name val="Arial"/>
      <family val="2"/>
    </font>
    <font>
      <sz val="8"/>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1">
    <xf numFmtId="164" fontId="0" fillId="0" borderId="0" xfId="0" applyAlignment="1">
      <alignment/>
    </xf>
    <xf numFmtId="164" fontId="1" fillId="0" borderId="0" xfId="0" applyFont="1" applyAlignment="1">
      <alignment vertical="top" wrapText="1"/>
    </xf>
    <xf numFmtId="165" fontId="0" fillId="0" borderId="0" xfId="0" applyNumberFormat="1" applyFont="1" applyAlignment="1">
      <alignment vertical="top" wrapText="1"/>
    </xf>
    <xf numFmtId="164" fontId="0" fillId="0" borderId="0" xfId="0" applyFont="1" applyAlignment="1">
      <alignment vertical="top" wrapText="1"/>
    </xf>
    <xf numFmtId="166" fontId="0" fillId="0" borderId="0" xfId="0" applyNumberFormat="1" applyFont="1" applyAlignment="1">
      <alignment horizontal="center" vertical="top" wrapText="1"/>
    </xf>
    <xf numFmtId="164" fontId="2" fillId="0" borderId="1" xfId="0" applyFont="1" applyBorder="1" applyAlignment="1">
      <alignment horizontal="center" vertical="top" wrapText="1"/>
    </xf>
    <xf numFmtId="164" fontId="1" fillId="0" borderId="1" xfId="0" applyFont="1" applyBorder="1" applyAlignment="1">
      <alignment vertical="top" wrapText="1"/>
    </xf>
    <xf numFmtId="165" fontId="1" fillId="0" borderId="1" xfId="0" applyNumberFormat="1" applyFont="1" applyBorder="1" applyAlignment="1">
      <alignment horizontal="center" vertical="top" wrapText="1"/>
    </xf>
    <xf numFmtId="164" fontId="1" fillId="0" borderId="0" xfId="0" applyFont="1" applyFill="1" applyAlignment="1">
      <alignment horizontal="center" vertical="top" wrapText="1"/>
    </xf>
    <xf numFmtId="164" fontId="1" fillId="2" borderId="1" xfId="0" applyFont="1" applyFill="1" applyBorder="1" applyAlignment="1">
      <alignment horizontal="center" vertical="top" wrapText="1"/>
    </xf>
    <xf numFmtId="166" fontId="1" fillId="0" borderId="1" xfId="0" applyNumberFormat="1" applyFont="1" applyBorder="1" applyAlignment="1">
      <alignment horizontal="center" vertical="top" wrapText="1"/>
    </xf>
    <xf numFmtId="167" fontId="0" fillId="0" borderId="1" xfId="0" applyNumberFormat="1" applyFont="1" applyBorder="1" applyAlignment="1">
      <alignment horizontal="right" vertical="center" wrapText="1"/>
    </xf>
    <xf numFmtId="167" fontId="0" fillId="0" borderId="1" xfId="0" applyNumberFormat="1" applyFont="1" applyFill="1" applyBorder="1" applyAlignment="1">
      <alignment horizontal="right" vertical="center" wrapText="1"/>
    </xf>
    <xf numFmtId="168" fontId="1" fillId="2" borderId="1" xfId="0" applyNumberFormat="1" applyFont="1" applyFill="1" applyBorder="1" applyAlignment="1">
      <alignment horizontal="center" vertical="center" wrapText="1"/>
    </xf>
    <xf numFmtId="169" fontId="1" fillId="0" borderId="1" xfId="0" applyNumberFormat="1" applyFont="1" applyFill="1" applyBorder="1" applyAlignment="1">
      <alignment horizontal="center" vertical="center" wrapText="1"/>
    </xf>
    <xf numFmtId="164" fontId="3" fillId="0" borderId="1" xfId="0" applyFont="1" applyBorder="1" applyAlignment="1">
      <alignment horizontal="left" vertical="top" wrapText="1" indent="2"/>
    </xf>
    <xf numFmtId="167" fontId="3" fillId="0" borderId="1" xfId="0" applyNumberFormat="1" applyFont="1" applyBorder="1" applyAlignment="1">
      <alignment horizontal="right" vertical="top" wrapText="1"/>
    </xf>
    <xf numFmtId="167" fontId="3" fillId="0" borderId="1" xfId="0" applyNumberFormat="1" applyFont="1" applyFill="1" applyBorder="1" applyAlignment="1">
      <alignment horizontal="right" vertical="top" wrapText="1"/>
    </xf>
    <xf numFmtId="168" fontId="3" fillId="2" borderId="1" xfId="0" applyNumberFormat="1"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169" fontId="1" fillId="0" borderId="1" xfId="0" applyNumberFormat="1" applyFont="1" applyBorder="1" applyAlignment="1">
      <alignment horizontal="center" vertical="center" wrapText="1"/>
    </xf>
    <xf numFmtId="167" fontId="0" fillId="0" borderId="0" xfId="0" applyNumberFormat="1" applyFill="1" applyAlignment="1">
      <alignment horizontal="right"/>
    </xf>
    <xf numFmtId="164" fontId="1" fillId="0" borderId="1" xfId="0" applyFont="1" applyBorder="1" applyAlignment="1">
      <alignment horizontal="left" vertical="center" wrapText="1"/>
    </xf>
    <xf numFmtId="167" fontId="1" fillId="0" borderId="1" xfId="0" applyNumberFormat="1" applyFont="1" applyBorder="1" applyAlignment="1">
      <alignment horizontal="right" vertical="center" wrapText="1"/>
    </xf>
    <xf numFmtId="167" fontId="1" fillId="0" borderId="1" xfId="0" applyNumberFormat="1" applyFont="1" applyFill="1" applyBorder="1" applyAlignment="1">
      <alignment horizontal="right" vertical="center" wrapText="1"/>
    </xf>
    <xf numFmtId="164" fontId="4" fillId="0" borderId="0" xfId="0" applyFont="1" applyBorder="1" applyAlignment="1">
      <alignment wrapText="1"/>
    </xf>
    <xf numFmtId="164" fontId="0" fillId="0" borderId="0" xfId="0" applyFont="1" applyAlignment="1">
      <alignment horizontal="left" vertical="top"/>
    </xf>
    <xf numFmtId="167" fontId="0" fillId="0" borderId="0" xfId="0" applyNumberFormat="1" applyFont="1" applyAlignment="1">
      <alignment horizontal="center" vertical="top"/>
    </xf>
    <xf numFmtId="164" fontId="0" fillId="0" borderId="0" xfId="0" applyFont="1" applyFill="1" applyAlignment="1">
      <alignment horizontal="center" vertical="top"/>
    </xf>
    <xf numFmtId="167" fontId="0" fillId="0" borderId="0" xfId="0" applyNumberFormat="1" applyFont="1" applyFill="1" applyAlignment="1">
      <alignment horizontal="center" vertical="top"/>
    </xf>
    <xf numFmtId="169" fontId="1" fillId="0" borderId="0" xfId="0" applyNumberFormat="1" applyFont="1" applyFill="1" applyAlignment="1">
      <alignment horizontal="center" vertical="top"/>
    </xf>
    <xf numFmtId="170" fontId="1" fillId="0" borderId="0" xfId="0" applyNumberFormat="1" applyFont="1" applyFill="1" applyAlignment="1">
      <alignment horizontal="center" vertical="top"/>
    </xf>
    <xf numFmtId="164" fontId="0" fillId="0" borderId="0" xfId="0" applyFont="1" applyAlignment="1">
      <alignment horizontal="center" vertical="top"/>
    </xf>
    <xf numFmtId="164" fontId="0" fillId="0" borderId="0" xfId="0" applyFont="1" applyAlignment="1" applyProtection="1">
      <alignment vertical="top"/>
      <protection locked="0"/>
    </xf>
    <xf numFmtId="164" fontId="0" fillId="0" borderId="0" xfId="0" applyFont="1" applyAlignment="1">
      <alignment vertical="top"/>
    </xf>
    <xf numFmtId="164" fontId="0" fillId="0" borderId="0" xfId="0" applyFont="1" applyAlignment="1">
      <alignment vertical="top"/>
    </xf>
    <xf numFmtId="164" fontId="1" fillId="0" borderId="0" xfId="0" applyFont="1" applyBorder="1" applyAlignment="1">
      <alignment horizontal="left" vertical="top" wrapText="1"/>
    </xf>
    <xf numFmtId="164" fontId="1" fillId="0" borderId="0" xfId="0" applyFont="1" applyBorder="1" applyAlignment="1">
      <alignment horizontal="center" vertical="top" wrapText="1"/>
    </xf>
    <xf numFmtId="164" fontId="1" fillId="0" borderId="0" xfId="0" applyFont="1" applyFill="1" applyBorder="1" applyAlignment="1">
      <alignment horizontal="center" vertical="top" wrapText="1"/>
    </xf>
    <xf numFmtId="164" fontId="5" fillId="0" borderId="0" xfId="0" applyFont="1" applyAlignment="1">
      <alignment vertical="top"/>
    </xf>
    <xf numFmtId="164" fontId="2" fillId="0" borderId="1" xfId="0" applyFont="1" applyBorder="1" applyAlignment="1">
      <alignment horizontal="center" vertical="top" wrapText="1"/>
    </xf>
    <xf numFmtId="164" fontId="1" fillId="0" borderId="1" xfId="0" applyFont="1" applyFill="1" applyBorder="1" applyAlignment="1">
      <alignment horizontal="center" vertical="top" wrapText="1"/>
    </xf>
    <xf numFmtId="164" fontId="1" fillId="0" borderId="1" xfId="0" applyFont="1" applyBorder="1" applyAlignment="1">
      <alignment horizontal="center" vertical="top" wrapText="1"/>
    </xf>
    <xf numFmtId="164" fontId="0" fillId="0" borderId="0" xfId="0" applyFont="1" applyAlignment="1">
      <alignment vertical="top" wrapText="1"/>
    </xf>
    <xf numFmtId="164" fontId="1" fillId="0" borderId="1" xfId="0" applyFont="1" applyBorder="1" applyAlignment="1">
      <alignment horizontal="left" vertical="top" wrapText="1"/>
    </xf>
    <xf numFmtId="167" fontId="0" fillId="0" borderId="1" xfId="0" applyNumberFormat="1" applyFont="1" applyBorder="1" applyAlignment="1">
      <alignment horizontal="right" vertical="top" wrapText="1"/>
    </xf>
    <xf numFmtId="164" fontId="0" fillId="0" borderId="1" xfId="0" applyFont="1" applyFill="1" applyBorder="1" applyAlignment="1">
      <alignment horizontal="right" vertical="top" wrapText="1"/>
    </xf>
    <xf numFmtId="167" fontId="0" fillId="0" borderId="1" xfId="0" applyNumberFormat="1" applyFont="1" applyFill="1" applyBorder="1" applyAlignment="1">
      <alignment horizontal="right" vertical="top" wrapText="1"/>
    </xf>
    <xf numFmtId="169" fontId="1" fillId="2" borderId="1" xfId="0" applyNumberFormat="1" applyFont="1" applyFill="1" applyBorder="1" applyAlignment="1">
      <alignment horizontal="right" vertical="top" wrapText="1"/>
    </xf>
    <xf numFmtId="170" fontId="1" fillId="2" borderId="1" xfId="0" applyNumberFormat="1" applyFont="1" applyFill="1" applyBorder="1" applyAlignment="1">
      <alignment horizontal="right" vertical="top" wrapText="1"/>
    </xf>
    <xf numFmtId="164" fontId="0" fillId="0" borderId="1" xfId="0" applyFont="1" applyBorder="1" applyAlignment="1">
      <alignment horizontal="right" vertical="top" wrapText="1"/>
    </xf>
    <xf numFmtId="164" fontId="0" fillId="0" borderId="0" xfId="0" applyFont="1" applyAlignment="1">
      <alignment/>
    </xf>
    <xf numFmtId="164" fontId="0" fillId="0" borderId="0" xfId="0" applyAlignment="1">
      <alignment vertical="top"/>
    </xf>
    <xf numFmtId="164" fontId="0" fillId="0" borderId="0" xfId="0" applyFont="1" applyAlignment="1" applyProtection="1">
      <alignment vertical="top" wrapText="1"/>
      <protection locked="0"/>
    </xf>
    <xf numFmtId="164" fontId="0" fillId="0" borderId="1" xfId="0" applyFont="1" applyBorder="1" applyAlignment="1">
      <alignment horizontal="right" vertical="top"/>
    </xf>
    <xf numFmtId="164" fontId="0" fillId="0" borderId="0" xfId="0" applyFont="1" applyBorder="1" applyAlignment="1" applyProtection="1">
      <alignment horizontal="left" vertical="top"/>
      <protection locked="0"/>
    </xf>
    <xf numFmtId="164" fontId="0" fillId="0" borderId="1" xfId="0" applyFont="1" applyBorder="1" applyAlignment="1">
      <alignment horizontal="left" vertical="top" wrapText="1"/>
    </xf>
    <xf numFmtId="170" fontId="0" fillId="0" borderId="1" xfId="0" applyNumberFormat="1" applyFont="1" applyFill="1" applyBorder="1" applyAlignment="1">
      <alignment horizontal="right" vertical="top" wrapText="1"/>
    </xf>
    <xf numFmtId="164" fontId="6" fillId="0" borderId="1" xfId="0" applyFont="1" applyBorder="1" applyAlignment="1">
      <alignment horizontal="left" vertical="top" wrapText="1"/>
    </xf>
    <xf numFmtId="167" fontId="6" fillId="0" borderId="1" xfId="0" applyNumberFormat="1" applyFont="1" applyBorder="1" applyAlignment="1">
      <alignment horizontal="right" vertical="top" wrapText="1"/>
    </xf>
    <xf numFmtId="167" fontId="6" fillId="0" borderId="1" xfId="0" applyNumberFormat="1" applyFont="1" applyFill="1" applyBorder="1" applyAlignment="1">
      <alignment horizontal="right" vertical="top" wrapText="1"/>
    </xf>
    <xf numFmtId="169" fontId="6" fillId="2" borderId="1" xfId="0" applyNumberFormat="1" applyFont="1" applyFill="1" applyBorder="1" applyAlignment="1">
      <alignment horizontal="right" vertical="top" wrapText="1"/>
    </xf>
    <xf numFmtId="170" fontId="6" fillId="2" borderId="1" xfId="0" applyNumberFormat="1" applyFont="1" applyFill="1" applyBorder="1" applyAlignment="1">
      <alignment horizontal="right" vertical="top" wrapText="1"/>
    </xf>
    <xf numFmtId="164" fontId="6" fillId="0" borderId="1" xfId="0" applyFont="1" applyBorder="1" applyAlignment="1">
      <alignment horizontal="right" vertical="top" wrapText="1"/>
    </xf>
    <xf numFmtId="164" fontId="6" fillId="0" borderId="0" xfId="0" applyFont="1" applyAlignment="1">
      <alignment vertical="top"/>
    </xf>
    <xf numFmtId="164" fontId="7" fillId="0" borderId="0" xfId="0" applyFont="1" applyAlignment="1">
      <alignment vertical="top"/>
    </xf>
    <xf numFmtId="164" fontId="1" fillId="0" borderId="0" xfId="0" applyFont="1" applyAlignment="1">
      <alignment horizontal="left" vertical="top" wrapText="1"/>
    </xf>
    <xf numFmtId="167" fontId="1" fillId="0" borderId="0" xfId="0" applyNumberFormat="1" applyFont="1" applyAlignment="1">
      <alignment horizontal="center" vertical="top" wrapText="1"/>
    </xf>
    <xf numFmtId="164" fontId="1" fillId="0" borderId="0" xfId="0" applyFont="1" applyFill="1" applyAlignment="1">
      <alignment horizontal="center" vertical="top" wrapText="1"/>
    </xf>
    <xf numFmtId="167" fontId="1" fillId="0" borderId="0" xfId="0" applyNumberFormat="1" applyFont="1" applyFill="1" applyAlignment="1">
      <alignment horizontal="center" vertical="top" wrapText="1"/>
    </xf>
    <xf numFmtId="169" fontId="1" fillId="0" borderId="0" xfId="0" applyNumberFormat="1" applyFont="1" applyFill="1" applyAlignment="1">
      <alignment horizontal="center" vertical="top" wrapText="1"/>
    </xf>
    <xf numFmtId="170" fontId="1" fillId="0" borderId="0" xfId="0" applyNumberFormat="1" applyFont="1" applyFill="1" applyAlignment="1">
      <alignment horizontal="center" vertical="top" wrapText="1"/>
    </xf>
    <xf numFmtId="164" fontId="1" fillId="0" borderId="0" xfId="0" applyFont="1" applyAlignment="1">
      <alignment horizontal="center" vertical="top" wrapText="1"/>
    </xf>
    <xf numFmtId="164" fontId="1" fillId="0" borderId="0" xfId="0" applyFont="1" applyAlignment="1">
      <alignment vertical="top"/>
    </xf>
    <xf numFmtId="164" fontId="0" fillId="0" borderId="0" xfId="0" applyFont="1" applyAlignment="1">
      <alignment horizontal="left" vertical="top" wrapText="1"/>
    </xf>
    <xf numFmtId="164" fontId="0" fillId="0" borderId="0" xfId="0" applyFont="1" applyBorder="1" applyAlignment="1">
      <alignment horizontal="left" vertical="top" wrapText="1"/>
    </xf>
    <xf numFmtId="164" fontId="0" fillId="0" borderId="0" xfId="0" applyFont="1" applyBorder="1" applyAlignment="1">
      <alignment horizontal="left" vertical="top"/>
    </xf>
    <xf numFmtId="167" fontId="0" fillId="0" borderId="0" xfId="0" applyNumberFormat="1" applyFont="1" applyAlignment="1">
      <alignment vertical="top" wrapText="1"/>
    </xf>
    <xf numFmtId="164" fontId="0" fillId="0" borderId="0" xfId="0" applyFont="1" applyFill="1" applyAlignment="1">
      <alignment vertical="top" wrapText="1"/>
    </xf>
    <xf numFmtId="164" fontId="0" fillId="0" borderId="0" xfId="0" applyFont="1" applyFill="1" applyAlignment="1">
      <alignment horizontal="center" vertical="top" wrapText="1"/>
    </xf>
    <xf numFmtId="164" fontId="0" fillId="0" borderId="0" xfId="0" applyFont="1" applyAlignment="1">
      <alignment horizontal="center" vertical="top" wrapText="1"/>
    </xf>
    <xf numFmtId="164" fontId="8" fillId="0" borderId="0" xfId="0" applyFont="1" applyAlignment="1">
      <alignment vertical="top"/>
    </xf>
    <xf numFmtId="164" fontId="8" fillId="0" borderId="0" xfId="0" applyFont="1" applyAlignment="1">
      <alignment vertical="top" wrapText="1"/>
    </xf>
    <xf numFmtId="164" fontId="0" fillId="0" borderId="0" xfId="0" applyFont="1" applyBorder="1" applyAlignment="1">
      <alignment vertical="top" wrapText="1"/>
    </xf>
    <xf numFmtId="167" fontId="2" fillId="0" borderId="0" xfId="0" applyNumberFormat="1" applyFont="1" applyBorder="1" applyAlignment="1">
      <alignment horizontal="center" vertical="top" wrapText="1"/>
    </xf>
    <xf numFmtId="164" fontId="0" fillId="0" borderId="0" xfId="0" applyFont="1" applyBorder="1" applyAlignment="1">
      <alignment horizontal="center" vertical="top" wrapText="1"/>
    </xf>
    <xf numFmtId="164" fontId="0" fillId="0" borderId="1" xfId="0" applyFont="1" applyBorder="1" applyAlignment="1">
      <alignment vertical="top" wrapText="1"/>
    </xf>
    <xf numFmtId="167" fontId="2" fillId="0" borderId="1" xfId="0" applyNumberFormat="1" applyFont="1" applyBorder="1" applyAlignment="1">
      <alignment horizontal="center" vertical="top" wrapText="1"/>
    </xf>
    <xf numFmtId="164" fontId="0" fillId="0" borderId="1" xfId="0" applyFont="1" applyBorder="1" applyAlignment="1">
      <alignment horizontal="center" vertical="top" wrapText="1"/>
    </xf>
    <xf numFmtId="164" fontId="1" fillId="0" borderId="1" xfId="0" applyFont="1" applyBorder="1" applyAlignment="1">
      <alignment vertical="top" wrapText="1"/>
    </xf>
    <xf numFmtId="165" fontId="1" fillId="0" borderId="1" xfId="0" applyNumberFormat="1" applyFont="1" applyBorder="1" applyAlignment="1">
      <alignment horizontal="center" vertical="top" wrapText="1"/>
    </xf>
    <xf numFmtId="164" fontId="1" fillId="0" borderId="1" xfId="0" applyFont="1" applyFill="1" applyBorder="1" applyAlignment="1">
      <alignment horizontal="center" vertical="top" wrapText="1"/>
    </xf>
    <xf numFmtId="164" fontId="1" fillId="2" borderId="1" xfId="0" applyFont="1" applyFill="1" applyBorder="1" applyAlignment="1">
      <alignment horizontal="center" vertical="top" wrapText="1"/>
    </xf>
    <xf numFmtId="164" fontId="1" fillId="0" borderId="1" xfId="0" applyFont="1" applyBorder="1" applyAlignment="1">
      <alignment horizontal="center" vertical="top" wrapText="1"/>
    </xf>
    <xf numFmtId="164" fontId="9" fillId="0" borderId="0" xfId="0" applyFont="1" applyBorder="1" applyAlignment="1">
      <alignment horizontal="center" vertical="top"/>
    </xf>
    <xf numFmtId="164" fontId="1" fillId="2" borderId="1" xfId="0" applyFont="1" applyFill="1" applyBorder="1" applyAlignment="1">
      <alignment horizontal="right" vertical="top" wrapText="1"/>
    </xf>
    <xf numFmtId="164" fontId="8" fillId="0" borderId="0" xfId="0" applyFont="1" applyBorder="1" applyAlignment="1">
      <alignment vertical="top"/>
    </xf>
    <xf numFmtId="164" fontId="0" fillId="0" borderId="0" xfId="0" applyFont="1" applyAlignment="1">
      <alignment horizontal="right" wrapText="1"/>
    </xf>
    <xf numFmtId="164" fontId="8" fillId="0" borderId="0" xfId="0" applyFont="1" applyAlignment="1">
      <alignment horizontal="center" vertical="top" wrapText="1"/>
    </xf>
    <xf numFmtId="164" fontId="1" fillId="0" borderId="1" xfId="0" applyFont="1" applyBorder="1" applyAlignment="1">
      <alignment wrapText="1"/>
    </xf>
    <xf numFmtId="167" fontId="0" fillId="0" borderId="1" xfId="0" applyNumberFormat="1" applyFont="1" applyBorder="1" applyAlignment="1">
      <alignment horizontal="right" wrapText="1"/>
    </xf>
    <xf numFmtId="164" fontId="0" fillId="0" borderId="1" xfId="0" applyFont="1" applyBorder="1" applyAlignment="1">
      <alignment horizontal="right" wrapText="1"/>
    </xf>
    <xf numFmtId="164" fontId="0" fillId="0" borderId="1" xfId="0" applyFont="1" applyFill="1" applyBorder="1" applyAlignment="1">
      <alignment horizontal="right" wrapText="1"/>
    </xf>
    <xf numFmtId="167" fontId="0" fillId="0" borderId="1" xfId="0" applyNumberFormat="1" applyFont="1" applyFill="1" applyBorder="1" applyAlignment="1">
      <alignment horizontal="right" wrapText="1"/>
    </xf>
    <xf numFmtId="170" fontId="1" fillId="2" borderId="1" xfId="0" applyNumberFormat="1" applyFont="1" applyFill="1" applyBorder="1" applyAlignment="1">
      <alignment horizontal="right" wrapText="1"/>
    </xf>
    <xf numFmtId="164" fontId="10" fillId="0" borderId="1" xfId="0" applyFont="1" applyBorder="1" applyAlignment="1">
      <alignment horizontal="right" wrapText="1"/>
    </xf>
    <xf numFmtId="164" fontId="8" fillId="0" borderId="0" xfId="0" applyFont="1" applyAlignment="1">
      <alignment/>
    </xf>
    <xf numFmtId="164" fontId="8" fillId="0" borderId="0" xfId="0" applyFont="1" applyAlignment="1">
      <alignment/>
    </xf>
    <xf numFmtId="164" fontId="0" fillId="0" borderId="0" xfId="0" applyFont="1" applyAlignment="1">
      <alignment/>
    </xf>
    <xf numFmtId="169" fontId="0" fillId="0" borderId="1" xfId="0" applyNumberFormat="1" applyFont="1" applyFill="1" applyBorder="1" applyAlignment="1">
      <alignment horizontal="right" vertical="top" wrapText="1"/>
    </xf>
    <xf numFmtId="164" fontId="9" fillId="0" borderId="0" xfId="0" applyFont="1" applyBorder="1" applyAlignment="1">
      <alignment vertical="top" wrapText="1"/>
    </xf>
    <xf numFmtId="167" fontId="1" fillId="0" borderId="0" xfId="0" applyNumberFormat="1" applyFont="1" applyBorder="1" applyAlignment="1">
      <alignment horizontal="center" vertical="top" wrapText="1"/>
    </xf>
    <xf numFmtId="167" fontId="1" fillId="0" borderId="0" xfId="0" applyNumberFormat="1" applyFont="1" applyFill="1" applyBorder="1" applyAlignment="1">
      <alignment horizontal="center" vertical="top" wrapText="1"/>
    </xf>
    <xf numFmtId="170" fontId="1" fillId="0" borderId="0" xfId="0" applyNumberFormat="1" applyFont="1" applyFill="1" applyBorder="1" applyAlignment="1">
      <alignment horizontal="center" vertical="top" wrapText="1"/>
    </xf>
    <xf numFmtId="166" fontId="1" fillId="0" borderId="0" xfId="0" applyNumberFormat="1" applyFont="1" applyFill="1" applyBorder="1" applyAlignment="1">
      <alignment horizontal="center" vertical="top" wrapText="1"/>
    </xf>
    <xf numFmtId="164" fontId="8" fillId="0" borderId="0" xfId="0" applyFont="1" applyFill="1" applyAlignment="1">
      <alignment vertical="top" wrapText="1"/>
    </xf>
    <xf numFmtId="164" fontId="0" fillId="0" borderId="1" xfId="0" applyFont="1" applyBorder="1" applyAlignment="1">
      <alignment horizontal="right" wrapText="1"/>
    </xf>
    <xf numFmtId="164" fontId="8" fillId="0" borderId="0" xfId="0" applyFont="1" applyBorder="1" applyAlignment="1">
      <alignment vertical="top" wrapText="1"/>
    </xf>
    <xf numFmtId="167" fontId="0" fillId="0" borderId="1" xfId="0" applyNumberFormat="1" applyFont="1" applyBorder="1" applyAlignment="1">
      <alignment vertical="top" wrapText="1"/>
    </xf>
    <xf numFmtId="167" fontId="8" fillId="0" borderId="1" xfId="0" applyNumberFormat="1" applyFont="1" applyFill="1" applyBorder="1" applyAlignment="1">
      <alignment horizontal="right" vertical="top" wrapText="1"/>
    </xf>
    <xf numFmtId="167" fontId="8" fillId="0" borderId="0" xfId="0" applyNumberFormat="1" applyFont="1" applyAlignment="1">
      <alignment vertical="top"/>
    </xf>
    <xf numFmtId="167" fontId="8" fillId="0" borderId="0" xfId="0" applyNumberFormat="1" applyFont="1" applyAlignment="1">
      <alignment vertical="top" wrapText="1"/>
    </xf>
    <xf numFmtId="167" fontId="6" fillId="0" borderId="1" xfId="0" applyNumberFormat="1" applyFont="1" applyBorder="1" applyAlignment="1">
      <alignment vertical="top" wrapText="1"/>
    </xf>
    <xf numFmtId="167" fontId="6" fillId="2" borderId="1" xfId="0" applyNumberFormat="1" applyFont="1" applyFill="1" applyBorder="1" applyAlignment="1">
      <alignment horizontal="right" vertical="top" wrapText="1"/>
    </xf>
    <xf numFmtId="167" fontId="7" fillId="0" borderId="1" xfId="0" applyNumberFormat="1" applyFont="1" applyBorder="1" applyAlignment="1">
      <alignment horizontal="right" vertical="top" wrapText="1"/>
    </xf>
    <xf numFmtId="167" fontId="7" fillId="0" borderId="0" xfId="0" applyNumberFormat="1" applyFont="1" applyAlignment="1">
      <alignment vertical="top" wrapText="1"/>
    </xf>
    <xf numFmtId="167" fontId="1" fillId="0" borderId="0" xfId="0" applyNumberFormat="1" applyFont="1" applyBorder="1" applyAlignment="1">
      <alignment vertical="top" wrapText="1"/>
    </xf>
    <xf numFmtId="167" fontId="0" fillId="0" borderId="0" xfId="0" applyNumberFormat="1" applyFont="1" applyBorder="1" applyAlignment="1">
      <alignment vertical="top" wrapText="1"/>
    </xf>
    <xf numFmtId="164" fontId="1" fillId="0" borderId="0" xfId="0" applyFont="1" applyAlignment="1">
      <alignment vertical="top" wrapText="1"/>
    </xf>
    <xf numFmtId="164" fontId="2" fillId="0" borderId="0" xfId="0" applyFont="1" applyBorder="1" applyAlignment="1">
      <alignment horizontal="center" vertical="center" wrapText="1"/>
    </xf>
    <xf numFmtId="164" fontId="2" fillId="0" borderId="1" xfId="0" applyFont="1" applyBorder="1" applyAlignment="1">
      <alignment horizontal="center" vertical="center" wrapText="1"/>
    </xf>
    <xf numFmtId="164" fontId="1" fillId="0" borderId="0" xfId="0" applyFont="1" applyBorder="1" applyAlignment="1">
      <alignment horizontal="center" vertical="top"/>
    </xf>
    <xf numFmtId="164" fontId="0" fillId="0" borderId="0" xfId="0" applyFont="1" applyAlignment="1">
      <alignment/>
    </xf>
    <xf numFmtId="164" fontId="0" fillId="0" borderId="0" xfId="0" applyFont="1" applyFill="1" applyAlignment="1">
      <alignment/>
    </xf>
    <xf numFmtId="164" fontId="3" fillId="0" borderId="1" xfId="0" applyFont="1" applyFill="1" applyBorder="1" applyAlignment="1">
      <alignment horizontal="right" vertical="top" wrapText="1"/>
    </xf>
    <xf numFmtId="164" fontId="6" fillId="0" borderId="1" xfId="0" applyFont="1" applyBorder="1" applyAlignment="1">
      <alignment vertical="top" wrapText="1"/>
    </xf>
    <xf numFmtId="164" fontId="6" fillId="0" borderId="0" xfId="0" applyFont="1" applyAlignment="1">
      <alignment vertical="top"/>
    </xf>
    <xf numFmtId="164" fontId="6" fillId="0" borderId="0" xfId="0" applyFont="1" applyAlignment="1">
      <alignment vertical="top" wrapText="1"/>
    </xf>
    <xf numFmtId="164" fontId="1" fillId="0" borderId="0" xfId="0" applyFont="1" applyAlignment="1">
      <alignment vertical="top"/>
    </xf>
    <xf numFmtId="167" fontId="0" fillId="0" borderId="0" xfId="0" applyNumberFormat="1" applyFont="1" applyAlignment="1">
      <alignment vertical="top"/>
    </xf>
    <xf numFmtId="167" fontId="0" fillId="0" borderId="0" xfId="0" applyNumberFormat="1" applyFont="1" applyAlignment="1">
      <alignment horizontal="center" vertical="top"/>
    </xf>
    <xf numFmtId="167" fontId="0" fillId="0" borderId="1" xfId="0" applyNumberFormat="1" applyFont="1" applyBorder="1" applyAlignment="1">
      <alignment vertical="top" wrapText="1"/>
    </xf>
    <xf numFmtId="167" fontId="2" fillId="0" borderId="1" xfId="0" applyNumberFormat="1" applyFont="1" applyBorder="1" applyAlignment="1">
      <alignment horizontal="center" vertical="top" wrapText="1"/>
    </xf>
    <xf numFmtId="167" fontId="0" fillId="0" borderId="1" xfId="0" applyNumberFormat="1" applyFont="1" applyBorder="1" applyAlignment="1">
      <alignment horizontal="center" vertical="top" wrapText="1"/>
    </xf>
    <xf numFmtId="167" fontId="0" fillId="0" borderId="0" xfId="0" applyNumberFormat="1" applyFont="1" applyAlignment="1">
      <alignment vertical="top" wrapText="1"/>
    </xf>
    <xf numFmtId="167" fontId="1" fillId="0" borderId="1" xfId="0" applyNumberFormat="1" applyFont="1" applyBorder="1" applyAlignment="1">
      <alignment vertical="top" wrapText="1"/>
    </xf>
    <xf numFmtId="167" fontId="0" fillId="0" borderId="1" xfId="0" applyNumberFormat="1" applyFont="1" applyBorder="1" applyAlignment="1">
      <alignment horizontal="right" vertical="top" wrapText="1"/>
    </xf>
    <xf numFmtId="167" fontId="0" fillId="0" borderId="1" xfId="0" applyNumberFormat="1" applyFont="1" applyFill="1" applyBorder="1" applyAlignment="1">
      <alignment horizontal="right" vertical="top" wrapText="1"/>
    </xf>
    <xf numFmtId="168" fontId="0" fillId="2" borderId="1" xfId="0" applyNumberFormat="1" applyFont="1" applyFill="1" applyBorder="1" applyAlignment="1">
      <alignment horizontal="right" vertical="top" wrapText="1"/>
    </xf>
    <xf numFmtId="171" fontId="0" fillId="0" borderId="1" xfId="0" applyNumberFormat="1" applyFont="1" applyBorder="1" applyAlignment="1">
      <alignment horizontal="right" vertical="top" wrapText="1"/>
    </xf>
    <xf numFmtId="167" fontId="0" fillId="0" borderId="0" xfId="0" applyNumberFormat="1" applyFont="1" applyFill="1" applyAlignment="1">
      <alignment vertical="top" wrapText="1"/>
    </xf>
    <xf numFmtId="167" fontId="6" fillId="0" borderId="1" xfId="0" applyNumberFormat="1" applyFont="1" applyBorder="1" applyAlignment="1">
      <alignment vertical="top"/>
    </xf>
    <xf numFmtId="167" fontId="6" fillId="0" borderId="1" xfId="0" applyNumberFormat="1" applyFont="1" applyBorder="1" applyAlignment="1">
      <alignment horizontal="right" vertical="top"/>
    </xf>
    <xf numFmtId="167" fontId="6" fillId="0" borderId="1" xfId="0" applyNumberFormat="1" applyFont="1" applyFill="1" applyBorder="1" applyAlignment="1">
      <alignment horizontal="right" vertical="top"/>
    </xf>
    <xf numFmtId="168" fontId="6" fillId="2" borderId="1" xfId="0" applyNumberFormat="1" applyFont="1" applyFill="1" applyBorder="1" applyAlignment="1">
      <alignment horizontal="right" vertical="top" wrapText="1"/>
    </xf>
    <xf numFmtId="167" fontId="6" fillId="0" borderId="0" xfId="0" applyNumberFormat="1" applyFont="1" applyAlignment="1">
      <alignment vertical="top"/>
    </xf>
    <xf numFmtId="167" fontId="0" fillId="0" borderId="0" xfId="0" applyNumberFormat="1" applyFont="1" applyFill="1" applyAlignment="1">
      <alignment vertical="top" wrapText="1"/>
    </xf>
    <xf numFmtId="170" fontId="0" fillId="0" borderId="0" xfId="0" applyNumberFormat="1" applyFont="1" applyFill="1" applyAlignment="1">
      <alignment vertical="top" wrapText="1"/>
    </xf>
    <xf numFmtId="164" fontId="1" fillId="0" borderId="1" xfId="0" applyFont="1" applyFill="1" applyBorder="1" applyAlignment="1">
      <alignment vertical="top" wrapText="1"/>
    </xf>
    <xf numFmtId="167" fontId="2" fillId="0" borderId="1" xfId="0" applyNumberFormat="1" applyFont="1" applyFill="1" applyBorder="1" applyAlignment="1">
      <alignment horizontal="center" vertical="top" wrapText="1"/>
    </xf>
    <xf numFmtId="164" fontId="2" fillId="0" borderId="1" xfId="0" applyFont="1" applyFill="1" applyBorder="1" applyAlignment="1">
      <alignment horizontal="center" vertical="center" wrapText="1"/>
    </xf>
    <xf numFmtId="164" fontId="8" fillId="0" borderId="0" xfId="0" applyFont="1" applyBorder="1" applyAlignment="1">
      <alignment horizontal="center" vertical="top"/>
    </xf>
    <xf numFmtId="164" fontId="0" fillId="0" borderId="0" xfId="0" applyFont="1" applyBorder="1" applyAlignment="1">
      <alignment vertical="top"/>
    </xf>
    <xf numFmtId="172" fontId="0" fillId="0" borderId="1" xfId="0" applyNumberFormat="1" applyFont="1" applyBorder="1" applyAlignment="1">
      <alignment horizontal="right" vertical="top" wrapText="1"/>
    </xf>
    <xf numFmtId="164" fontId="0" fillId="0" borderId="1" xfId="0" applyFont="1" applyFill="1" applyBorder="1" applyAlignment="1">
      <alignment vertical="top" wrapText="1"/>
    </xf>
    <xf numFmtId="167" fontId="1" fillId="0" borderId="1" xfId="0" applyNumberFormat="1" applyFont="1" applyFill="1" applyBorder="1" applyAlignment="1">
      <alignment horizontal="right" vertical="top" wrapText="1"/>
    </xf>
    <xf numFmtId="173" fontId="0" fillId="0" borderId="1" xfId="0" applyNumberFormat="1" applyFont="1" applyFill="1" applyBorder="1" applyAlignment="1">
      <alignment horizontal="right" vertical="top" wrapText="1"/>
    </xf>
    <xf numFmtId="164" fontId="6" fillId="0" borderId="1" xfId="0" applyFont="1" applyFill="1" applyBorder="1" applyAlignment="1">
      <alignment vertical="top" wrapText="1"/>
    </xf>
    <xf numFmtId="173" fontId="6" fillId="2" borderId="1" xfId="0" applyNumberFormat="1" applyFont="1" applyFill="1" applyBorder="1" applyAlignment="1">
      <alignment horizontal="right" vertical="top" wrapText="1"/>
    </xf>
    <xf numFmtId="164" fontId="7" fillId="0" borderId="1" xfId="0" applyFont="1" applyBorder="1" applyAlignment="1">
      <alignment horizontal="right" vertical="top" wrapText="1"/>
    </xf>
    <xf numFmtId="164" fontId="7" fillId="0" borderId="0" xfId="0" applyFont="1" applyAlignment="1">
      <alignment vertical="top" wrapText="1"/>
    </xf>
    <xf numFmtId="164" fontId="1" fillId="0" borderId="0" xfId="0" applyFont="1" applyFill="1" applyBorder="1" applyAlignment="1">
      <alignment vertical="top" wrapText="1"/>
    </xf>
    <xf numFmtId="173" fontId="1" fillId="0" borderId="0" xfId="0" applyNumberFormat="1" applyFont="1" applyFill="1" applyBorder="1" applyAlignment="1">
      <alignment horizontal="center" vertical="top" wrapText="1"/>
    </xf>
    <xf numFmtId="164" fontId="0" fillId="0" borderId="0" xfId="0" applyFont="1" applyFill="1" applyBorder="1" applyAlignment="1">
      <alignment vertical="top" wrapText="1"/>
    </xf>
    <xf numFmtId="164" fontId="0" fillId="0" borderId="0" xfId="0" applyFont="1" applyFill="1" applyBorder="1" applyAlignment="1">
      <alignment horizontal="left" vertical="top" wrapText="1"/>
    </xf>
    <xf numFmtId="164" fontId="0" fillId="0" borderId="0" xfId="0" applyAlignment="1">
      <alignment vertical="top" wrapText="1"/>
    </xf>
    <xf numFmtId="164" fontId="0" fillId="0" borderId="0" xfId="0" applyAlignment="1">
      <alignment horizontal="right" vertical="top" wrapText="1"/>
    </xf>
    <xf numFmtId="172" fontId="0" fillId="0" borderId="0" xfId="0" applyNumberFormat="1" applyAlignment="1">
      <alignment horizontal="center" vertical="top" wrapText="1"/>
    </xf>
    <xf numFmtId="164" fontId="2" fillId="0" borderId="1" xfId="0" applyFont="1" applyBorder="1" applyAlignment="1">
      <alignment horizontal="center" vertical="center" wrapText="1"/>
    </xf>
    <xf numFmtId="164" fontId="1" fillId="2" borderId="1" xfId="0" applyFont="1" applyFill="1" applyBorder="1" applyAlignment="1">
      <alignment vertical="top" wrapText="1"/>
    </xf>
    <xf numFmtId="164" fontId="1" fillId="2" borderId="1" xfId="0" applyFont="1" applyFill="1" applyBorder="1" applyAlignment="1">
      <alignment horizontal="right" vertical="top" wrapText="1"/>
    </xf>
    <xf numFmtId="172" fontId="1" fillId="2" borderId="1" xfId="0" applyNumberFormat="1" applyFont="1" applyFill="1" applyBorder="1" applyAlignment="1">
      <alignment horizontal="center" vertical="top" wrapText="1"/>
    </xf>
    <xf numFmtId="164" fontId="0" fillId="2" borderId="0" xfId="0" applyFont="1" applyFill="1" applyAlignment="1">
      <alignment vertical="top"/>
    </xf>
    <xf numFmtId="164" fontId="0" fillId="2" borderId="0" xfId="0" applyFill="1" applyAlignment="1">
      <alignment vertical="top" wrapText="1"/>
    </xf>
    <xf numFmtId="164" fontId="0" fillId="0" borderId="1" xfId="0" applyFont="1" applyBorder="1" applyAlignment="1">
      <alignment vertical="top" wrapText="1"/>
    </xf>
    <xf numFmtId="164" fontId="0" fillId="0" borderId="1" xfId="0" applyBorder="1" applyAlignment="1">
      <alignment horizontal="right" vertical="top" wrapText="1"/>
    </xf>
    <xf numFmtId="172" fontId="0" fillId="0" borderId="1" xfId="0" applyNumberFormat="1" applyBorder="1" applyAlignment="1">
      <alignment horizontal="center" vertical="top" wrapText="1"/>
    </xf>
    <xf numFmtId="164" fontId="0" fillId="2" borderId="1" xfId="0" applyFont="1" applyFill="1" applyBorder="1" applyAlignment="1">
      <alignment vertical="top" wrapText="1"/>
    </xf>
    <xf numFmtId="164" fontId="0" fillId="2" borderId="1" xfId="0" applyFill="1" applyBorder="1" applyAlignment="1">
      <alignment horizontal="right" vertical="top" wrapText="1"/>
    </xf>
    <xf numFmtId="172" fontId="0" fillId="2" borderId="1" xfId="0" applyNumberFormat="1" applyFill="1" applyBorder="1" applyAlignment="1">
      <alignment horizontal="center" vertical="top" wrapText="1"/>
    </xf>
    <xf numFmtId="172" fontId="0" fillId="0" borderId="1" xfId="0" applyNumberFormat="1"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ostat3.fao.org/faostat-gateway/go/to/home/E" TargetMode="External" /></Relationships>
</file>

<file path=xl/worksheets/sheet1.xml><?xml version="1.0" encoding="utf-8"?>
<worksheet xmlns="http://schemas.openxmlformats.org/spreadsheetml/2006/main" xmlns:r="http://schemas.openxmlformats.org/officeDocument/2006/relationships">
  <dimension ref="A2:H14"/>
  <sheetViews>
    <sheetView tabSelected="1" zoomScale="80" zoomScaleNormal="80" workbookViewId="0" topLeftCell="A1">
      <selection activeCell="F20" sqref="F20"/>
    </sheetView>
  </sheetViews>
  <sheetFormatPr defaultColWidth="11.421875" defaultRowHeight="12.75"/>
  <cols>
    <col min="1" max="1" width="15.8515625" style="1" customWidth="1"/>
    <col min="2" max="2" width="12.28125" style="2" customWidth="1"/>
    <col min="3" max="3" width="12.421875" style="2" customWidth="1"/>
    <col min="4" max="4" width="12.28125" style="3" customWidth="1"/>
    <col min="5" max="5" width="10.57421875" style="3" customWidth="1"/>
    <col min="6" max="6" width="13.7109375" style="3" customWidth="1"/>
    <col min="7" max="7" width="11.7109375" style="3" customWidth="1"/>
    <col min="8" max="8" width="8.421875" style="4" customWidth="1"/>
    <col min="9" max="9" width="12.57421875" style="3" customWidth="1"/>
    <col min="10" max="16384" width="11.57421875" style="3" customWidth="1"/>
  </cols>
  <sheetData>
    <row r="2" spans="1:8" ht="20.25" customHeight="1">
      <c r="A2" s="5" t="s">
        <v>0</v>
      </c>
      <c r="B2" s="5"/>
      <c r="C2" s="5"/>
      <c r="D2" s="5"/>
      <c r="E2" s="5"/>
      <c r="F2" s="5"/>
      <c r="G2" s="5"/>
      <c r="H2" s="5"/>
    </row>
    <row r="3" spans="1:8" s="1" customFormat="1" ht="12.75">
      <c r="A3" s="6"/>
      <c r="B3" s="7" t="s">
        <v>1</v>
      </c>
      <c r="C3" s="7" t="s">
        <v>2</v>
      </c>
      <c r="D3" s="8" t="s">
        <v>3</v>
      </c>
      <c r="E3" s="9" t="s">
        <v>4</v>
      </c>
      <c r="F3" s="8" t="s">
        <v>5</v>
      </c>
      <c r="G3" s="9" t="s">
        <v>6</v>
      </c>
      <c r="H3" s="10" t="s">
        <v>7</v>
      </c>
    </row>
    <row r="4" spans="1:8" ht="12.75">
      <c r="A4" s="6" t="s">
        <v>8</v>
      </c>
      <c r="B4" s="11">
        <f>+'ASIA AND THE PACIFIC'!B39</f>
        <v>1990228</v>
      </c>
      <c r="C4" s="11">
        <f>+'ASIA AND THE PACIFIC'!C39</f>
        <v>447614.3</v>
      </c>
      <c r="D4" s="12">
        <f>+'ASIA AND THE PACIFIC'!E39</f>
        <v>420348.40232145</v>
      </c>
      <c r="E4" s="13">
        <f>+D4/C4</f>
        <v>0.9390861782598322</v>
      </c>
      <c r="F4" s="12">
        <f>+'ASIA AND THE PACIFIC'!G39</f>
        <v>689736.6568833065</v>
      </c>
      <c r="G4" s="13">
        <f>+F4/B4</f>
        <v>0.34656162855879147</v>
      </c>
      <c r="H4" s="14">
        <f>+F4/D4</f>
        <v>1.6408689864743415</v>
      </c>
    </row>
    <row r="5" spans="1:8" ht="12.75">
      <c r="A5" s="15" t="s">
        <v>9</v>
      </c>
      <c r="B5" s="16">
        <v>521775</v>
      </c>
      <c r="C5" s="16">
        <v>200555</v>
      </c>
      <c r="D5" s="17">
        <v>200160</v>
      </c>
      <c r="E5" s="18">
        <f>+D5/C5</f>
        <v>0.998030465458353</v>
      </c>
      <c r="F5" s="17">
        <v>370000</v>
      </c>
      <c r="G5" s="13">
        <f>+F5/B5</f>
        <v>0.7091179148100235</v>
      </c>
      <c r="H5" s="19">
        <v>1.8</v>
      </c>
    </row>
    <row r="6" spans="1:8" ht="12.75">
      <c r="A6" s="15" t="s">
        <v>10</v>
      </c>
      <c r="B6" s="16">
        <v>179759</v>
      </c>
      <c r="C6" s="16">
        <v>138348</v>
      </c>
      <c r="D6" s="17">
        <v>127605</v>
      </c>
      <c r="E6" s="18">
        <f>+D6/C6</f>
        <v>0.9223479920201232</v>
      </c>
      <c r="F6" s="17">
        <v>71152</v>
      </c>
      <c r="G6" s="13">
        <f>+F6/B6</f>
        <v>0.39581884634427206</v>
      </c>
      <c r="H6" s="19">
        <v>0.6000000000000001</v>
      </c>
    </row>
    <row r="7" spans="1:8" ht="12.75">
      <c r="A7" s="6" t="s">
        <v>11</v>
      </c>
      <c r="B7" s="11">
        <f>+AFRICA!B43</f>
        <v>1242624</v>
      </c>
      <c r="C7" s="11">
        <f>+AFRICA!C43</f>
        <v>94591.4</v>
      </c>
      <c r="D7" s="12">
        <f>+AFRICA!E43</f>
        <v>84756.76333266884</v>
      </c>
      <c r="E7" s="13">
        <f>+D7/C7</f>
        <v>0.8960303297410636</v>
      </c>
      <c r="F7" s="12">
        <f>+AFRICA!G43</f>
        <v>182766.32299936027</v>
      </c>
      <c r="G7" s="13">
        <f>+F7/B7</f>
        <v>0.14708095369102825</v>
      </c>
      <c r="H7" s="20">
        <f>+F7/D7</f>
        <v>2.1563626997176097</v>
      </c>
    </row>
    <row r="8" spans="1:8" ht="12.75">
      <c r="A8" s="6" t="s">
        <v>12</v>
      </c>
      <c r="B8" s="11">
        <f>+'LATIN AMERICA AND THE CARIBBEAN'!B29</f>
        <v>894314</v>
      </c>
      <c r="C8" s="11">
        <f>+'LATIN AMERICA AND THE CARIBBEAN'!C29</f>
        <v>22333</v>
      </c>
      <c r="D8" s="12">
        <f>+'LATIN AMERICA AND THE CARIBBEAN'!E29</f>
        <v>17894.234538759323</v>
      </c>
      <c r="E8" s="13">
        <f>+D8/C8</f>
        <v>0.8012463412331224</v>
      </c>
      <c r="F8" s="12">
        <f>+'LATIN AMERICA AND THE CARIBBEAN'!G29</f>
        <v>172686.1920672705</v>
      </c>
      <c r="G8" s="13">
        <f>+F8/B8</f>
        <v>0.19309346836488134</v>
      </c>
      <c r="H8" s="20">
        <f>+F8/D8</f>
        <v>9.650381618349096</v>
      </c>
    </row>
    <row r="9" spans="1:8" ht="12.75">
      <c r="A9" s="6" t="s">
        <v>13</v>
      </c>
      <c r="B9" s="11">
        <f>'NORTH AMERICA'!B6</f>
        <v>478436</v>
      </c>
      <c r="C9" s="11">
        <f>'NORTH AMERICA'!C6</f>
        <v>2410</v>
      </c>
      <c r="D9" s="12">
        <f>'NORTH AMERICA'!E6</f>
        <v>1850</v>
      </c>
      <c r="E9" s="13">
        <f>+D9/C9</f>
        <v>0.7676348547717843</v>
      </c>
      <c r="F9" s="12">
        <f>'NORTH AMERICA'!G6</f>
        <v>125102</v>
      </c>
      <c r="G9" s="13">
        <f>+F9/B9</f>
        <v>0.2614811594445234</v>
      </c>
      <c r="H9" s="20">
        <f>+F9/D9</f>
        <v>67.6227027027027</v>
      </c>
    </row>
    <row r="10" spans="1:8" ht="12.75">
      <c r="A10" s="6" t="s">
        <v>14</v>
      </c>
      <c r="B10" s="12">
        <f>+EUROPE!B46</f>
        <v>474552.1</v>
      </c>
      <c r="C10" s="12">
        <f>+EUROPE!C46</f>
        <v>42013.119999999995</v>
      </c>
      <c r="D10" s="21">
        <f>+EUROPE!E46</f>
        <v>37181.92546044</v>
      </c>
      <c r="E10" s="13">
        <f>+D10/C10</f>
        <v>0.885007480054802</v>
      </c>
      <c r="F10" s="12">
        <f>+EUROPE!G46</f>
        <v>82336.86176928319</v>
      </c>
      <c r="G10" s="13">
        <f>+F10/B10</f>
        <v>0.17350436710591566</v>
      </c>
      <c r="H10" s="20">
        <f>+F10/D10</f>
        <v>2.2144324359126086</v>
      </c>
    </row>
    <row r="11" spans="1:8" s="1" customFormat="1" ht="12.75">
      <c r="A11" s="22" t="s">
        <v>15</v>
      </c>
      <c r="B11" s="23">
        <f>SUM(B4,B7:B10)</f>
        <v>5080154.1</v>
      </c>
      <c r="C11" s="23">
        <f>SUM(C4,C7:C10)</f>
        <v>608961.82</v>
      </c>
      <c r="D11" s="24">
        <f>SUM(D4,D7:D10)</f>
        <v>562031.3256533182</v>
      </c>
      <c r="E11" s="13">
        <f>+D11/C11</f>
        <v>0.9229336014092283</v>
      </c>
      <c r="F11" s="24">
        <f>SUM(F4,F7:F10)</f>
        <v>1252628.0337192204</v>
      </c>
      <c r="G11" s="13">
        <f>+F11/B11</f>
        <v>0.24657284189848108</v>
      </c>
      <c r="H11" s="20">
        <f>+F11/D11</f>
        <v>2.228751275141357</v>
      </c>
    </row>
    <row r="13" ht="12.75">
      <c r="A13" s="3" t="s">
        <v>16</v>
      </c>
    </row>
    <row r="14" spans="1:8" ht="36.75" customHeight="1">
      <c r="A14" s="25" t="s">
        <v>17</v>
      </c>
      <c r="B14" s="25"/>
      <c r="C14" s="25"/>
      <c r="D14" s="25"/>
      <c r="E14" s="25"/>
      <c r="F14" s="25"/>
      <c r="G14" s="25"/>
      <c r="H14" s="25"/>
    </row>
  </sheetData>
  <sheetProtection selectLockedCells="1" selectUnlockedCells="1"/>
  <mergeCells count="2">
    <mergeCell ref="A2:H2"/>
    <mergeCell ref="A14:H14"/>
  </mergeCells>
  <hyperlinks>
    <hyperlink ref="A14" r:id="rId1" display="All figures on agricultural land obtained from FAOSTAT (http://faostat3.fao.org/faostat-gateway/go/to/home/E).&#10;All figures on number and size of farms obtained from national authorities, as far as possible (see regional tables for details)."/>
  </hyperlinks>
  <printOptions/>
  <pageMargins left="0.7875" right="0.7875" top="0.7875" bottom="0.78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N48"/>
  <sheetViews>
    <sheetView zoomScale="80" zoomScaleNormal="80" workbookViewId="0" topLeftCell="A1">
      <selection activeCell="J5" sqref="J5"/>
    </sheetView>
  </sheetViews>
  <sheetFormatPr defaultColWidth="11.421875" defaultRowHeight="12.75"/>
  <cols>
    <col min="1" max="1" width="15.421875" style="26" customWidth="1"/>
    <col min="2" max="2" width="12.57421875" style="27" customWidth="1"/>
    <col min="3" max="3" width="12.140625" style="27" customWidth="1"/>
    <col min="4" max="4" width="12.00390625" style="28" customWidth="1"/>
    <col min="5" max="5" width="12.7109375" style="29" customWidth="1"/>
    <col min="6" max="6" width="10.00390625" style="30" customWidth="1"/>
    <col min="7" max="7" width="13.28125" style="29" customWidth="1"/>
    <col min="8" max="8" width="11.57421875" style="31" customWidth="1"/>
    <col min="9" max="9" width="13.140625" style="32" customWidth="1"/>
    <col min="10" max="10" width="140.00390625" style="33" customWidth="1"/>
    <col min="11" max="12" width="11.57421875" style="34" customWidth="1"/>
    <col min="13" max="16384" width="11.57421875" style="35" customWidth="1"/>
  </cols>
  <sheetData>
    <row r="1" spans="1:12" s="39" customFormat="1" ht="12.75">
      <c r="A1" s="36"/>
      <c r="B1" s="37"/>
      <c r="C1" s="37"/>
      <c r="D1" s="38"/>
      <c r="E1" s="38"/>
      <c r="F1" s="38"/>
      <c r="G1" s="38"/>
      <c r="H1" s="38"/>
      <c r="I1" s="37"/>
      <c r="J1" s="33"/>
      <c r="K1" s="34"/>
      <c r="L1" s="34"/>
    </row>
    <row r="2" spans="1:12" s="39" customFormat="1" ht="20.25" customHeight="1">
      <c r="A2" s="40" t="s">
        <v>18</v>
      </c>
      <c r="B2" s="40"/>
      <c r="C2" s="40"/>
      <c r="D2" s="40"/>
      <c r="E2" s="40"/>
      <c r="F2" s="40"/>
      <c r="G2" s="40"/>
      <c r="H2" s="40"/>
      <c r="I2" s="40" t="s">
        <v>18</v>
      </c>
      <c r="J2" s="33"/>
      <c r="K2" s="34"/>
      <c r="L2" s="34"/>
    </row>
    <row r="3" spans="1:12" s="3" customFormat="1" ht="12.75">
      <c r="A3" s="6" t="s">
        <v>19</v>
      </c>
      <c r="B3" s="7" t="s">
        <v>1</v>
      </c>
      <c r="C3" s="7" t="s">
        <v>2</v>
      </c>
      <c r="D3" s="41" t="s">
        <v>20</v>
      </c>
      <c r="E3" s="41" t="s">
        <v>3</v>
      </c>
      <c r="F3" s="9" t="s">
        <v>4</v>
      </c>
      <c r="G3" s="41" t="s">
        <v>5</v>
      </c>
      <c r="H3" s="9" t="s">
        <v>6</v>
      </c>
      <c r="I3" s="42" t="s">
        <v>21</v>
      </c>
      <c r="J3" s="32" t="s">
        <v>22</v>
      </c>
      <c r="K3" s="43"/>
      <c r="L3" s="43"/>
    </row>
    <row r="4" spans="1:10" ht="11.25" customHeight="1">
      <c r="A4" s="44" t="s">
        <v>23</v>
      </c>
      <c r="B4" s="45">
        <v>41373</v>
      </c>
      <c r="C4" s="45">
        <v>1024</v>
      </c>
      <c r="D4" s="46" t="s">
        <v>24</v>
      </c>
      <c r="E4" s="47">
        <v>773</v>
      </c>
      <c r="F4" s="48">
        <f>+E4/C4*100</f>
        <v>75.48828125</v>
      </c>
      <c r="G4" s="47">
        <v>2156</v>
      </c>
      <c r="H4" s="49">
        <f>+G4/B4*100</f>
        <v>5.211128030357963</v>
      </c>
      <c r="I4" s="50" t="s">
        <v>25</v>
      </c>
      <c r="J4" s="34" t="s">
        <v>26</v>
      </c>
    </row>
    <row r="5" spans="1:10" ht="11.25" customHeight="1">
      <c r="A5" s="44" t="s">
        <v>27</v>
      </c>
      <c r="B5" s="45">
        <v>57690</v>
      </c>
      <c r="C5" s="45">
        <v>1875</v>
      </c>
      <c r="D5" s="46" t="s">
        <v>28</v>
      </c>
      <c r="E5" s="47">
        <v>1500</v>
      </c>
      <c r="F5" s="48">
        <f>+E5/C5*100</f>
        <v>80</v>
      </c>
      <c r="G5" s="47">
        <v>1150</v>
      </c>
      <c r="H5" s="49">
        <f>+(G5/B5)*100</f>
        <v>1.9934130698561277</v>
      </c>
      <c r="I5" s="50"/>
      <c r="J5" s="51" t="s">
        <v>29</v>
      </c>
    </row>
    <row r="6" spans="1:12" s="52" customFormat="1" ht="11.25" customHeight="1">
      <c r="A6" s="44" t="s">
        <v>30</v>
      </c>
      <c r="B6" s="45">
        <v>3300</v>
      </c>
      <c r="C6" s="45">
        <v>610</v>
      </c>
      <c r="D6" s="46"/>
      <c r="E6" s="47">
        <v>550</v>
      </c>
      <c r="F6" s="49">
        <f>+E6/C6*100</f>
        <v>90.1639344262295</v>
      </c>
      <c r="G6" s="47">
        <v>935</v>
      </c>
      <c r="H6" s="49">
        <f>+(G6/B6)*100</f>
        <v>28.333333333333332</v>
      </c>
      <c r="I6" s="50"/>
      <c r="J6" s="34" t="s">
        <v>31</v>
      </c>
      <c r="K6" s="34"/>
      <c r="L6" s="34"/>
    </row>
    <row r="7" spans="1:12" s="52" customFormat="1" ht="11.25" customHeight="1">
      <c r="A7" s="44" t="s">
        <v>32</v>
      </c>
      <c r="B7" s="45">
        <v>25861</v>
      </c>
      <c r="C7" s="45">
        <v>140</v>
      </c>
      <c r="D7" s="46" t="s">
        <v>33</v>
      </c>
      <c r="E7" s="47">
        <v>130</v>
      </c>
      <c r="F7" s="48">
        <f>+E7/C7*100</f>
        <v>92.85714285714286</v>
      </c>
      <c r="G7" s="47">
        <v>2030</v>
      </c>
      <c r="H7" s="49">
        <f>+(G7/B7)*100</f>
        <v>7.8496577858551495</v>
      </c>
      <c r="I7" s="50">
        <v>0.44</v>
      </c>
      <c r="J7" s="34" t="s">
        <v>34</v>
      </c>
      <c r="K7" s="34"/>
      <c r="L7" s="34"/>
    </row>
    <row r="8" spans="1:12" s="52" customFormat="1" ht="11.25" customHeight="1">
      <c r="A8" s="44" t="s">
        <v>35</v>
      </c>
      <c r="B8" s="45">
        <v>12065</v>
      </c>
      <c r="C8" s="45">
        <v>886</v>
      </c>
      <c r="D8" s="46" t="s">
        <v>36</v>
      </c>
      <c r="E8" s="47">
        <v>652</v>
      </c>
      <c r="F8" s="48">
        <f>+E8/C8*100</f>
        <v>73.58916478555305</v>
      </c>
      <c r="G8" s="47">
        <v>1936</v>
      </c>
      <c r="H8" s="49">
        <f>+(G8/B8)*100</f>
        <v>16.04641525072524</v>
      </c>
      <c r="I8" s="50"/>
      <c r="J8" s="34" t="s">
        <v>37</v>
      </c>
      <c r="K8" s="34"/>
      <c r="L8" s="34"/>
    </row>
    <row r="9" spans="1:10" ht="11.25" customHeight="1">
      <c r="A9" s="44" t="s">
        <v>38</v>
      </c>
      <c r="B9" s="45">
        <v>2200</v>
      </c>
      <c r="C9" s="45">
        <v>1088</v>
      </c>
      <c r="D9" s="46" t="s">
        <v>39</v>
      </c>
      <c r="E9" s="47">
        <v>1000</v>
      </c>
      <c r="F9" s="48">
        <v>91.9</v>
      </c>
      <c r="G9" s="47">
        <v>850</v>
      </c>
      <c r="H9" s="49">
        <f>+G9/B9*100</f>
        <v>38.63636363636363</v>
      </c>
      <c r="I9" s="50"/>
      <c r="J9" s="33" t="s">
        <v>40</v>
      </c>
    </row>
    <row r="10" spans="1:10" ht="11.25" customHeight="1">
      <c r="A10" s="44" t="s">
        <v>41</v>
      </c>
      <c r="B10" s="45">
        <v>75</v>
      </c>
      <c r="C10" s="45">
        <v>44</v>
      </c>
      <c r="D10" s="46" t="s">
        <v>42</v>
      </c>
      <c r="E10" s="47">
        <v>40</v>
      </c>
      <c r="F10" s="48">
        <f>+E10/C10*100</f>
        <v>90.9090909090909</v>
      </c>
      <c r="G10" s="47">
        <v>31.5</v>
      </c>
      <c r="H10" s="49">
        <f>+(G10/B10)*100</f>
        <v>42</v>
      </c>
      <c r="I10" s="50"/>
      <c r="J10" s="34" t="s">
        <v>43</v>
      </c>
    </row>
    <row r="11" spans="1:10" ht="11.25" customHeight="1">
      <c r="A11" s="44" t="s">
        <v>44</v>
      </c>
      <c r="B11" s="45">
        <v>10560</v>
      </c>
      <c r="C11" s="45">
        <v>147</v>
      </c>
      <c r="D11" s="46"/>
      <c r="E11" s="47">
        <v>145</v>
      </c>
      <c r="F11" s="48"/>
      <c r="G11" s="47">
        <v>203</v>
      </c>
      <c r="H11" s="49">
        <f>+(G11/B11)*100</f>
        <v>1.9223484848484846</v>
      </c>
      <c r="I11" s="50"/>
      <c r="J11" s="34" t="s">
        <v>45</v>
      </c>
    </row>
    <row r="12" spans="1:10" ht="11.25" customHeight="1">
      <c r="A12" s="44" t="s">
        <v>46</v>
      </c>
      <c r="B12" s="45">
        <v>25760</v>
      </c>
      <c r="C12" s="45">
        <v>4480</v>
      </c>
      <c r="D12" s="46" t="s">
        <v>42</v>
      </c>
      <c r="E12" s="47">
        <v>3883</v>
      </c>
      <c r="F12" s="48">
        <f>+E12/C12*100</f>
        <v>86.67410714285714</v>
      </c>
      <c r="G12" s="47">
        <v>1500</v>
      </c>
      <c r="H12" s="49">
        <f>+(G12/B12)*100</f>
        <v>5.8229813664596275</v>
      </c>
      <c r="I12" s="50">
        <v>0.37</v>
      </c>
      <c r="J12" s="33" t="s">
        <v>47</v>
      </c>
    </row>
    <row r="13" spans="1:10" ht="11.25" customHeight="1">
      <c r="A13" s="44" t="s">
        <v>48</v>
      </c>
      <c r="B13" s="45">
        <v>3751</v>
      </c>
      <c r="C13" s="45">
        <v>4542</v>
      </c>
      <c r="D13" s="46" t="s">
        <v>49</v>
      </c>
      <c r="E13" s="47">
        <v>4353</v>
      </c>
      <c r="F13" s="48">
        <f>+E13/C13*100</f>
        <v>95.83883751651256</v>
      </c>
      <c r="G13" s="47">
        <v>2158</v>
      </c>
      <c r="H13" s="49">
        <f>+(G13/B13)*100</f>
        <v>57.53132498000533</v>
      </c>
      <c r="I13" s="50" t="s">
        <v>50</v>
      </c>
      <c r="J13" s="34" t="s">
        <v>51</v>
      </c>
    </row>
    <row r="14" spans="1:10" ht="11.25" customHeight="1">
      <c r="A14" s="44" t="s">
        <v>52</v>
      </c>
      <c r="B14" s="45">
        <v>34985</v>
      </c>
      <c r="C14" s="45">
        <v>14789</v>
      </c>
      <c r="D14" s="46" t="s">
        <v>53</v>
      </c>
      <c r="E14" s="47">
        <v>12396</v>
      </c>
      <c r="F14" s="48">
        <f>+E14/C14*100</f>
        <v>83.81905470281966</v>
      </c>
      <c r="G14" s="47">
        <v>7238</v>
      </c>
      <c r="H14" s="49">
        <f>+(G14/B14)*100</f>
        <v>20.688866657138774</v>
      </c>
      <c r="I14" s="50" t="s">
        <v>54</v>
      </c>
      <c r="J14" s="51" t="s">
        <v>55</v>
      </c>
    </row>
    <row r="15" spans="1:10" ht="11.25" customHeight="1">
      <c r="A15" s="44" t="s">
        <v>56</v>
      </c>
      <c r="B15" s="45">
        <v>15800</v>
      </c>
      <c r="C15" s="45">
        <v>2503</v>
      </c>
      <c r="D15" s="46" t="s">
        <v>53</v>
      </c>
      <c r="E15" s="47">
        <v>2252</v>
      </c>
      <c r="F15" s="49">
        <f>+E15/C15*100</f>
        <v>89.97203355972833</v>
      </c>
      <c r="G15" s="47">
        <v>3694</v>
      </c>
      <c r="H15" s="49">
        <f>+(G15/B15)*100</f>
        <v>23.379746835443036</v>
      </c>
      <c r="I15" s="50"/>
      <c r="J15" s="51" t="s">
        <v>57</v>
      </c>
    </row>
    <row r="16" spans="1:10" ht="11.25" customHeight="1">
      <c r="A16" s="44" t="s">
        <v>58</v>
      </c>
      <c r="B16" s="45">
        <v>14240</v>
      </c>
      <c r="C16" s="45">
        <v>841</v>
      </c>
      <c r="D16" s="46" t="s">
        <v>33</v>
      </c>
      <c r="E16" s="47">
        <v>840</v>
      </c>
      <c r="F16" s="49">
        <f>+E16/C16*100</f>
        <v>99.88109393579072</v>
      </c>
      <c r="G16" s="47">
        <v>1370</v>
      </c>
      <c r="H16" s="49">
        <f>+(G16/B16)*100</f>
        <v>9.620786516853933</v>
      </c>
      <c r="I16" s="50" t="s">
        <v>59</v>
      </c>
      <c r="J16" s="33" t="s">
        <v>60</v>
      </c>
    </row>
    <row r="17" spans="1:12" s="52" customFormat="1" ht="11.25" customHeight="1">
      <c r="A17" s="44" t="s">
        <v>61</v>
      </c>
      <c r="B17" s="45">
        <v>1630</v>
      </c>
      <c r="C17" s="45">
        <v>84</v>
      </c>
      <c r="D17" s="46" t="s">
        <v>53</v>
      </c>
      <c r="E17" s="47">
        <v>74</v>
      </c>
      <c r="F17" s="49">
        <f>+E17/C17*100</f>
        <v>88.09523809523809</v>
      </c>
      <c r="G17" s="47">
        <v>54</v>
      </c>
      <c r="H17" s="49">
        <f>+(G17/B17)*100</f>
        <v>3.3128834355828225</v>
      </c>
      <c r="I17" s="50" t="s">
        <v>62</v>
      </c>
      <c r="J17" s="33" t="s">
        <v>63</v>
      </c>
      <c r="K17" s="34"/>
      <c r="L17" s="34"/>
    </row>
    <row r="18" spans="1:10" ht="11.25" customHeight="1">
      <c r="A18" s="44" t="s">
        <v>64</v>
      </c>
      <c r="B18" s="45">
        <v>20500</v>
      </c>
      <c r="C18" s="45">
        <v>1118</v>
      </c>
      <c r="D18" s="46" t="s">
        <v>24</v>
      </c>
      <c r="E18" s="47">
        <v>993</v>
      </c>
      <c r="F18" s="48">
        <f>+E18/C18*100</f>
        <v>88.81932021466905</v>
      </c>
      <c r="G18" s="47">
        <v>2078</v>
      </c>
      <c r="H18" s="49">
        <f>+(G18/B18)*100</f>
        <v>10.136585365853659</v>
      </c>
      <c r="I18" s="50"/>
      <c r="J18" s="33" t="s">
        <v>65</v>
      </c>
    </row>
    <row r="19" spans="1:10" ht="11.25" customHeight="1">
      <c r="A19" s="44" t="s">
        <v>66</v>
      </c>
      <c r="B19" s="45">
        <v>27450</v>
      </c>
      <c r="C19" s="45">
        <v>2787</v>
      </c>
      <c r="D19" s="46" t="s">
        <v>24</v>
      </c>
      <c r="E19" s="47">
        <v>2643</v>
      </c>
      <c r="F19" s="48">
        <f>+E19/C19*100</f>
        <v>94.83315392895587</v>
      </c>
      <c r="G19" s="47">
        <v>3200</v>
      </c>
      <c r="H19" s="49">
        <f>+(G19/B19)*100</f>
        <v>11.657559198542804</v>
      </c>
      <c r="I19" s="50">
        <v>0.55</v>
      </c>
      <c r="J19" s="33" t="s">
        <v>67</v>
      </c>
    </row>
    <row r="20" spans="1:10" ht="11.25" customHeight="1">
      <c r="A20" s="44" t="s">
        <v>68</v>
      </c>
      <c r="B20" s="45">
        <v>2329</v>
      </c>
      <c r="C20" s="45">
        <v>338</v>
      </c>
      <c r="D20" s="46" t="s">
        <v>69</v>
      </c>
      <c r="E20" s="47">
        <v>329</v>
      </c>
      <c r="F20" s="48">
        <f>+E20/C20*100</f>
        <v>97.33727810650888</v>
      </c>
      <c r="G20" s="47">
        <v>200</v>
      </c>
      <c r="H20" s="49">
        <f>+(G20/B20)*100</f>
        <v>8.587376556462</v>
      </c>
      <c r="I20" s="50">
        <v>0.49</v>
      </c>
      <c r="J20" s="53" t="s">
        <v>70</v>
      </c>
    </row>
    <row r="21" spans="1:12" s="52" customFormat="1" ht="11.25" customHeight="1">
      <c r="A21" s="44" t="s">
        <v>71</v>
      </c>
      <c r="B21" s="45">
        <v>2630</v>
      </c>
      <c r="C21" s="45">
        <v>160</v>
      </c>
      <c r="D21" s="46" t="s">
        <v>33</v>
      </c>
      <c r="E21" s="47">
        <v>150</v>
      </c>
      <c r="F21" s="49">
        <f>+E21/C21*100</f>
        <v>93.75</v>
      </c>
      <c r="G21" s="47">
        <v>300</v>
      </c>
      <c r="H21" s="49">
        <f>+(G21/B21)*100</f>
        <v>11.406844106463879</v>
      </c>
      <c r="I21" s="50"/>
      <c r="J21" s="51" t="s">
        <v>72</v>
      </c>
      <c r="K21" s="34"/>
      <c r="L21" s="34"/>
    </row>
    <row r="22" spans="1:12" s="52" customFormat="1" ht="11.25" customHeight="1">
      <c r="A22" s="44" t="s">
        <v>73</v>
      </c>
      <c r="B22" s="45">
        <v>41395</v>
      </c>
      <c r="C22" s="45">
        <v>2430</v>
      </c>
      <c r="D22" s="46" t="s">
        <v>33</v>
      </c>
      <c r="E22" s="47">
        <v>2428</v>
      </c>
      <c r="F22" s="49">
        <f>+E22/C22*100</f>
        <v>99.91769547325103</v>
      </c>
      <c r="G22" s="47">
        <v>2083</v>
      </c>
      <c r="H22" s="49">
        <f>+(G22/B22)*100</f>
        <v>5.0320086967025</v>
      </c>
      <c r="I22" s="50"/>
      <c r="J22" s="33" t="s">
        <v>74</v>
      </c>
      <c r="K22" s="34"/>
      <c r="L22" s="34"/>
    </row>
    <row r="23" spans="1:10" ht="11.25" customHeight="1">
      <c r="A23" s="44" t="s">
        <v>75</v>
      </c>
      <c r="B23" s="45">
        <v>5572</v>
      </c>
      <c r="C23" s="45">
        <v>2750</v>
      </c>
      <c r="D23" s="46" t="s">
        <v>69</v>
      </c>
      <c r="E23" s="47">
        <v>2475</v>
      </c>
      <c r="F23" s="48">
        <f>+E23/C23*100</f>
        <v>90</v>
      </c>
      <c r="G23" s="47">
        <v>1980</v>
      </c>
      <c r="H23" s="49">
        <f>+(G23/B23)*100</f>
        <v>35.534816941852114</v>
      </c>
      <c r="I23" s="50">
        <v>0.52</v>
      </c>
      <c r="J23" s="33" t="s">
        <v>76</v>
      </c>
    </row>
    <row r="24" spans="1:12" s="52" customFormat="1" ht="11.25" customHeight="1">
      <c r="A24" s="44" t="s">
        <v>77</v>
      </c>
      <c r="B24" s="45">
        <v>41021</v>
      </c>
      <c r="C24" s="45">
        <v>805</v>
      </c>
      <c r="D24" s="46" t="s">
        <v>78</v>
      </c>
      <c r="E24" s="47">
        <v>692</v>
      </c>
      <c r="F24" s="49">
        <f>+E24/C24*100</f>
        <v>85.96273291925466</v>
      </c>
      <c r="G24" s="47">
        <v>1703</v>
      </c>
      <c r="H24" s="49">
        <f>+(G24/B24)*100</f>
        <v>4.151532142073572</v>
      </c>
      <c r="I24" s="50"/>
      <c r="J24" s="33" t="s">
        <v>79</v>
      </c>
      <c r="K24" s="34"/>
      <c r="L24" s="34"/>
    </row>
    <row r="25" spans="1:10" ht="11.25" customHeight="1">
      <c r="A25" s="44" t="s">
        <v>80</v>
      </c>
      <c r="B25" s="45">
        <v>29988</v>
      </c>
      <c r="C25" s="45">
        <v>1496</v>
      </c>
      <c r="D25" s="46" t="s">
        <v>36</v>
      </c>
      <c r="E25" s="47">
        <v>1064</v>
      </c>
      <c r="F25" s="48">
        <f>+E25/C25*100</f>
        <v>71.12299465240642</v>
      </c>
      <c r="G25" s="47">
        <v>2086</v>
      </c>
      <c r="H25" s="49">
        <f>+(G25/B25)*100</f>
        <v>6.956115779645192</v>
      </c>
      <c r="I25" s="50">
        <v>0.62</v>
      </c>
      <c r="J25" s="34" t="s">
        <v>81</v>
      </c>
    </row>
    <row r="26" spans="1:10" ht="11.25" customHeight="1">
      <c r="A26" s="44" t="s">
        <v>82</v>
      </c>
      <c r="B26" s="45">
        <v>49400</v>
      </c>
      <c r="C26" s="45">
        <v>3828</v>
      </c>
      <c r="D26" s="46" t="s">
        <v>83</v>
      </c>
      <c r="E26" s="47">
        <v>3801</v>
      </c>
      <c r="F26" s="48">
        <f>+E26/C26*100</f>
        <v>99.29467084639498</v>
      </c>
      <c r="G26" s="47">
        <v>5428</v>
      </c>
      <c r="H26" s="49">
        <f>+G26/B26*100</f>
        <v>10.987854251012145</v>
      </c>
      <c r="I26" s="50" t="s">
        <v>84</v>
      </c>
      <c r="J26" s="33" t="s">
        <v>85</v>
      </c>
    </row>
    <row r="27" spans="1:10" ht="11.25" customHeight="1">
      <c r="A27" s="44" t="s">
        <v>86</v>
      </c>
      <c r="B27" s="45">
        <v>38809</v>
      </c>
      <c r="C27" s="45">
        <v>102</v>
      </c>
      <c r="D27" s="46" t="s">
        <v>87</v>
      </c>
      <c r="E27" s="47">
        <v>80</v>
      </c>
      <c r="F27" s="48">
        <f>+E27/C27*100</f>
        <v>78.43137254901961</v>
      </c>
      <c r="G27" s="47">
        <v>161</v>
      </c>
      <c r="H27" s="49">
        <f>+(G27/B27)*100</f>
        <v>0.4148522249993558</v>
      </c>
      <c r="I27" s="50">
        <v>0.36</v>
      </c>
      <c r="J27" s="33" t="s">
        <v>88</v>
      </c>
    </row>
    <row r="28" spans="1:12" s="52" customFormat="1" ht="11.25" customHeight="1">
      <c r="A28" s="44" t="s">
        <v>89</v>
      </c>
      <c r="B28" s="45">
        <v>43782</v>
      </c>
      <c r="C28" s="45">
        <v>1627</v>
      </c>
      <c r="D28" s="46" t="s">
        <v>90</v>
      </c>
      <c r="E28" s="47">
        <v>1583</v>
      </c>
      <c r="F28" s="48">
        <f>+E28/C28*100</f>
        <v>97.29563614013522</v>
      </c>
      <c r="G28" s="47">
        <v>6534</v>
      </c>
      <c r="H28" s="49">
        <f>+(G28/B28)*100</f>
        <v>14.923941345758532</v>
      </c>
      <c r="I28" s="50"/>
      <c r="J28" s="33" t="s">
        <v>91</v>
      </c>
      <c r="K28" s="34"/>
      <c r="L28" s="34"/>
    </row>
    <row r="29" spans="1:12" s="52" customFormat="1" ht="11.25" customHeight="1">
      <c r="A29" s="44" t="s">
        <v>92</v>
      </c>
      <c r="B29" s="45">
        <v>76200</v>
      </c>
      <c r="C29" s="45">
        <v>16217</v>
      </c>
      <c r="D29" s="46" t="s">
        <v>53</v>
      </c>
      <c r="E29" s="47">
        <v>14594</v>
      </c>
      <c r="F29" s="49">
        <f>+E29/C29*100</f>
        <v>89.99198372078683</v>
      </c>
      <c r="G29" s="47">
        <v>21891</v>
      </c>
      <c r="H29" s="49">
        <f>+(G29/B29)*100</f>
        <v>28.728346456692915</v>
      </c>
      <c r="I29" s="50"/>
      <c r="J29" s="33" t="s">
        <v>93</v>
      </c>
      <c r="K29" s="34"/>
      <c r="L29" s="34"/>
    </row>
    <row r="30" spans="1:10" ht="11.25" customHeight="1">
      <c r="A30" s="44" t="s">
        <v>94</v>
      </c>
      <c r="B30" s="45">
        <v>44</v>
      </c>
      <c r="C30" s="45">
        <v>9.4</v>
      </c>
      <c r="D30" s="46" t="s">
        <v>36</v>
      </c>
      <c r="E30" s="47">
        <v>6.7</v>
      </c>
      <c r="F30" s="48">
        <f>+E30/C30*100</f>
        <v>71.27659574468085</v>
      </c>
      <c r="G30" s="47">
        <v>11.5</v>
      </c>
      <c r="H30" s="49">
        <f>+(G30/B30)*100</f>
        <v>26.136363636363637</v>
      </c>
      <c r="I30" s="50"/>
      <c r="J30" s="34" t="s">
        <v>95</v>
      </c>
    </row>
    <row r="31" spans="1:10" ht="11.25" customHeight="1">
      <c r="A31" s="44" t="s">
        <v>96</v>
      </c>
      <c r="B31" s="45">
        <v>1920</v>
      </c>
      <c r="C31" s="45">
        <v>1685</v>
      </c>
      <c r="D31" s="46" t="s">
        <v>69</v>
      </c>
      <c r="E31" s="47">
        <v>1584</v>
      </c>
      <c r="F31" s="48">
        <f>+E31/C31*100</f>
        <v>94.00593471810089</v>
      </c>
      <c r="G31" s="47">
        <v>871</v>
      </c>
      <c r="H31" s="49">
        <f>+(G31/B31)*100</f>
        <v>45.364583333333336</v>
      </c>
      <c r="I31" s="50" t="s">
        <v>97</v>
      </c>
      <c r="J31" s="33" t="s">
        <v>98</v>
      </c>
    </row>
    <row r="32" spans="1:10" ht="11.25" customHeight="1">
      <c r="A32" s="44" t="s">
        <v>99</v>
      </c>
      <c r="B32" s="45">
        <v>1878</v>
      </c>
      <c r="C32" s="45">
        <v>437</v>
      </c>
      <c r="D32" s="46" t="s">
        <v>36</v>
      </c>
      <c r="E32" s="47">
        <v>305</v>
      </c>
      <c r="F32" s="48">
        <f>+E32/C32*100</f>
        <v>69.79405034324942</v>
      </c>
      <c r="G32" s="47">
        <v>625</v>
      </c>
      <c r="H32" s="49">
        <f>+(G32/B32)*100</f>
        <v>33.2800851970181</v>
      </c>
      <c r="I32" s="50">
        <v>0.5</v>
      </c>
      <c r="J32" s="34" t="s">
        <v>100</v>
      </c>
    </row>
    <row r="33" spans="1:10" ht="11.25" customHeight="1">
      <c r="A33" s="44" t="s">
        <v>101</v>
      </c>
      <c r="B33" s="45">
        <v>99640</v>
      </c>
      <c r="C33" s="45">
        <v>1333</v>
      </c>
      <c r="D33" s="46"/>
      <c r="E33" s="47">
        <v>1292</v>
      </c>
      <c r="F33" s="48">
        <f>+E33/C33*100</f>
        <v>96.92423105776444</v>
      </c>
      <c r="G33" s="47">
        <v>14946</v>
      </c>
      <c r="H33" s="49">
        <f>+(G33/B33)*100</f>
        <v>15</v>
      </c>
      <c r="I33" s="50">
        <v>0.7</v>
      </c>
      <c r="J33" s="33" t="s">
        <v>102</v>
      </c>
    </row>
    <row r="34" spans="1:12" s="52" customFormat="1" ht="11.25" customHeight="1">
      <c r="A34" s="44" t="s">
        <v>103</v>
      </c>
      <c r="B34" s="45">
        <v>1222</v>
      </c>
      <c r="C34" s="45">
        <v>92</v>
      </c>
      <c r="D34" s="46" t="s">
        <v>33</v>
      </c>
      <c r="E34" s="47">
        <v>90</v>
      </c>
      <c r="F34" s="49">
        <f>+E34/C34*100</f>
        <v>97.82608695652173</v>
      </c>
      <c r="G34" s="47">
        <v>672</v>
      </c>
      <c r="H34" s="49">
        <f>+(G34/B34)*100</f>
        <v>54.99181669394435</v>
      </c>
      <c r="I34" s="50" t="s">
        <v>104</v>
      </c>
      <c r="J34" s="51" t="s">
        <v>105</v>
      </c>
      <c r="K34" s="34"/>
      <c r="L34" s="34"/>
    </row>
    <row r="35" spans="1:13" s="52" customFormat="1" ht="11.25" customHeight="1">
      <c r="A35" s="44" t="s">
        <v>106</v>
      </c>
      <c r="B35" s="45">
        <v>37300</v>
      </c>
      <c r="C35" s="45">
        <v>4902</v>
      </c>
      <c r="D35" s="46" t="s">
        <v>83</v>
      </c>
      <c r="E35" s="47">
        <v>4901</v>
      </c>
      <c r="F35" s="49">
        <v>99.9</v>
      </c>
      <c r="G35" s="47">
        <v>10721</v>
      </c>
      <c r="H35" s="49">
        <f>+(G35/B35)*100</f>
        <v>28.7426273458445</v>
      </c>
      <c r="I35" s="50" t="s">
        <v>107</v>
      </c>
      <c r="J35" s="33" t="s">
        <v>108</v>
      </c>
      <c r="K35" s="34"/>
      <c r="L35" s="34"/>
      <c r="M35" s="3"/>
    </row>
    <row r="36" spans="1:10" ht="11.25" customHeight="1">
      <c r="A36" s="44" t="s">
        <v>109</v>
      </c>
      <c r="B36" s="45">
        <v>3700</v>
      </c>
      <c r="C36" s="45">
        <v>430</v>
      </c>
      <c r="D36" s="46" t="s">
        <v>36</v>
      </c>
      <c r="E36" s="47">
        <v>360</v>
      </c>
      <c r="F36" s="49">
        <f>+E36/C36*100</f>
        <v>83.72093023255815</v>
      </c>
      <c r="G36" s="47">
        <v>612</v>
      </c>
      <c r="H36" s="49">
        <f>+(G36/B36)*100</f>
        <v>16.54054054054054</v>
      </c>
      <c r="I36" s="50" t="s">
        <v>110</v>
      </c>
      <c r="J36" s="34" t="s">
        <v>111</v>
      </c>
    </row>
    <row r="37" spans="1:10" ht="11.25" customHeight="1">
      <c r="A37" s="44" t="s">
        <v>112</v>
      </c>
      <c r="B37" s="45">
        <v>10398</v>
      </c>
      <c r="C37" s="45">
        <v>516</v>
      </c>
      <c r="D37" s="46" t="s">
        <v>24</v>
      </c>
      <c r="E37" s="47">
        <v>390</v>
      </c>
      <c r="F37" s="48">
        <f>+E37/C37*100</f>
        <v>75.5813953488372</v>
      </c>
      <c r="G37" s="47">
        <v>1362</v>
      </c>
      <c r="H37" s="49">
        <f>+(G37/B37)*100</f>
        <v>13.09867282169648</v>
      </c>
      <c r="I37" s="50">
        <v>0.69</v>
      </c>
      <c r="J37" s="34" t="s">
        <v>113</v>
      </c>
    </row>
    <row r="38" spans="1:12" s="52" customFormat="1" ht="11.25" customHeight="1">
      <c r="A38" s="44" t="s">
        <v>114</v>
      </c>
      <c r="B38" s="45">
        <v>13762</v>
      </c>
      <c r="C38" s="45">
        <v>3950</v>
      </c>
      <c r="D38" s="46" t="s">
        <v>90</v>
      </c>
      <c r="E38" s="47">
        <v>3600</v>
      </c>
      <c r="F38" s="49">
        <f>+E38/C38*100</f>
        <v>91.13924050632912</v>
      </c>
      <c r="G38" s="47">
        <v>3960</v>
      </c>
      <c r="H38" s="49">
        <f>+(G38/B38)*100</f>
        <v>28.774887371021652</v>
      </c>
      <c r="I38" s="50" t="s">
        <v>115</v>
      </c>
      <c r="J38" s="33" t="s">
        <v>116</v>
      </c>
      <c r="K38" s="34"/>
      <c r="L38" s="34"/>
    </row>
    <row r="39" spans="1:12" s="52" customFormat="1" ht="11.25" customHeight="1">
      <c r="A39" s="44" t="s">
        <v>117</v>
      </c>
      <c r="B39" s="45">
        <v>74390</v>
      </c>
      <c r="C39" s="45">
        <v>1306</v>
      </c>
      <c r="D39" s="46" t="s">
        <v>118</v>
      </c>
      <c r="E39" s="47">
        <v>1045</v>
      </c>
      <c r="F39" s="49">
        <f>+E39/C39*100</f>
        <v>80.01531393568146</v>
      </c>
      <c r="G39" s="47">
        <v>1967</v>
      </c>
      <c r="H39" s="49">
        <f>+(G39/B39)*100</f>
        <v>2.6441726038446025</v>
      </c>
      <c r="I39" s="54" t="s">
        <v>119</v>
      </c>
      <c r="J39" s="55" t="s">
        <v>120</v>
      </c>
      <c r="K39" s="43"/>
      <c r="L39" s="34"/>
    </row>
    <row r="40" spans="1:10" ht="11.25" customHeight="1">
      <c r="A40" s="44" t="s">
        <v>121</v>
      </c>
      <c r="B40" s="45">
        <v>32453</v>
      </c>
      <c r="C40" s="45">
        <v>1900</v>
      </c>
      <c r="D40" s="46" t="s">
        <v>83</v>
      </c>
      <c r="E40" s="47">
        <v>1620</v>
      </c>
      <c r="F40" s="49">
        <f>+E40/C40*100</f>
        <v>85.26315789473684</v>
      </c>
      <c r="G40" s="47">
        <v>24422</v>
      </c>
      <c r="H40" s="49">
        <f>+G40/B40*100</f>
        <v>75.25344344128432</v>
      </c>
      <c r="I40" s="50"/>
      <c r="J40" s="33" t="s">
        <v>122</v>
      </c>
    </row>
    <row r="41" spans="1:9" ht="12.75">
      <c r="A41" s="56" t="s">
        <v>123</v>
      </c>
      <c r="B41" s="45">
        <f>SUM(B4:B40)</f>
        <v>905073</v>
      </c>
      <c r="C41" s="45">
        <f>SUM(C4:C40)</f>
        <v>83271.4</v>
      </c>
      <c r="D41" s="47"/>
      <c r="E41" s="47">
        <f>SUM(E4:E40)</f>
        <v>74613.7</v>
      </c>
      <c r="F41" s="57">
        <f>+E41/C41*100</f>
        <v>89.60303297410636</v>
      </c>
      <c r="G41" s="47">
        <f>SUM(G4:G40)</f>
        <v>133119</v>
      </c>
      <c r="H41" s="57">
        <f>+G41/B41*100</f>
        <v>14.708095369102825</v>
      </c>
      <c r="I41" s="50"/>
    </row>
    <row r="42" spans="1:10" ht="12.75">
      <c r="A42" s="56" t="s">
        <v>124</v>
      </c>
      <c r="B42" s="45">
        <v>337551</v>
      </c>
      <c r="C42" s="45">
        <v>11320</v>
      </c>
      <c r="D42" s="46"/>
      <c r="E42" s="47">
        <f>+C42*F41/100</f>
        <v>10143.06333266884</v>
      </c>
      <c r="F42" s="57">
        <f>+E42/C42*100</f>
        <v>89.60303297410637</v>
      </c>
      <c r="G42" s="47">
        <f>+B42*H41/100</f>
        <v>49647.32299936027</v>
      </c>
      <c r="H42" s="57">
        <f>+G42/B42*100</f>
        <v>14.708095369102825</v>
      </c>
      <c r="I42" s="50"/>
      <c r="J42" s="33" t="s">
        <v>125</v>
      </c>
    </row>
    <row r="43" spans="1:14" s="64" customFormat="1" ht="12.75">
      <c r="A43" s="58" t="s">
        <v>15</v>
      </c>
      <c r="B43" s="59">
        <f>+B41+B42</f>
        <v>1242624</v>
      </c>
      <c r="C43" s="59">
        <f>+C41+C42</f>
        <v>94591.4</v>
      </c>
      <c r="D43" s="60"/>
      <c r="E43" s="60">
        <f>+E41+E42</f>
        <v>84756.76333266884</v>
      </c>
      <c r="F43" s="61">
        <f>+E43/C43*100</f>
        <v>89.60303297410636</v>
      </c>
      <c r="G43" s="60">
        <f>+G41+G42</f>
        <v>182766.32299936027</v>
      </c>
      <c r="H43" s="62">
        <f>+(G43/B43)*100</f>
        <v>14.708095369102825</v>
      </c>
      <c r="I43" s="63"/>
      <c r="J43" s="33"/>
      <c r="K43" s="34"/>
      <c r="L43" s="34"/>
      <c r="N43" s="65"/>
    </row>
    <row r="44" spans="1:12" s="73" customFormat="1" ht="12.75">
      <c r="A44" s="66"/>
      <c r="B44" s="67"/>
      <c r="C44" s="67"/>
      <c r="D44" s="68"/>
      <c r="E44" s="69"/>
      <c r="F44" s="70"/>
      <c r="G44" s="69"/>
      <c r="H44" s="71"/>
      <c r="I44" s="72"/>
      <c r="J44" s="33"/>
      <c r="K44" s="34"/>
      <c r="L44" s="34"/>
    </row>
    <row r="45" spans="1:12" s="73" customFormat="1" ht="12.75">
      <c r="A45" s="74" t="s">
        <v>16</v>
      </c>
      <c r="B45" s="67"/>
      <c r="C45" s="67"/>
      <c r="D45" s="68"/>
      <c r="E45" s="69"/>
      <c r="F45" s="70"/>
      <c r="G45" s="69"/>
      <c r="H45" s="71"/>
      <c r="I45" s="72"/>
      <c r="J45" s="33"/>
      <c r="K45" s="34"/>
      <c r="L45" s="34"/>
    </row>
    <row r="46" spans="1:12" s="73" customFormat="1" ht="14.25" customHeight="1">
      <c r="A46" s="75" t="s">
        <v>126</v>
      </c>
      <c r="B46" s="75"/>
      <c r="C46" s="75"/>
      <c r="D46" s="75"/>
      <c r="E46" s="75"/>
      <c r="F46" s="75"/>
      <c r="G46" s="75"/>
      <c r="H46" s="75"/>
      <c r="I46" s="75"/>
      <c r="J46" s="33"/>
      <c r="K46" s="34"/>
      <c r="L46" s="34"/>
    </row>
    <row r="47" spans="1:12" s="73" customFormat="1" ht="24.75" customHeight="1">
      <c r="A47" s="75" t="s">
        <v>127</v>
      </c>
      <c r="B47" s="75"/>
      <c r="C47" s="75"/>
      <c r="D47" s="75"/>
      <c r="E47" s="75"/>
      <c r="F47" s="75"/>
      <c r="G47" s="75"/>
      <c r="H47" s="75"/>
      <c r="I47" s="75"/>
      <c r="J47" s="33"/>
      <c r="K47" s="34"/>
      <c r="L47" s="34"/>
    </row>
    <row r="48" spans="1:9" ht="13.5" customHeight="1">
      <c r="A48" s="76" t="s">
        <v>128</v>
      </c>
      <c r="B48" s="76"/>
      <c r="C48" s="76"/>
      <c r="D48" s="76"/>
      <c r="E48" s="76"/>
      <c r="F48" s="76"/>
      <c r="G48" s="76"/>
      <c r="H48" s="76"/>
      <c r="I48" s="76"/>
    </row>
  </sheetData>
  <sheetProtection selectLockedCells="1" selectUnlockedCells="1"/>
  <mergeCells count="4">
    <mergeCell ref="A2:I2"/>
    <mergeCell ref="A46:I46"/>
    <mergeCell ref="A47:I47"/>
    <mergeCell ref="A48:I48"/>
  </mergeCells>
  <printOptions/>
  <pageMargins left="0.7875" right="0.7875" top="0.44027777777777777" bottom="0.3875" header="0.5118055555555555" footer="0.12222222222222222"/>
  <pageSetup horizontalDpi="300" verticalDpi="300" orientation="landscape" paperSize="9"/>
  <headerFooter alignWithMargins="0">
    <oddFooter>&amp;C&amp;"Times New Roman,Regular"&amp;12Página &amp;P</oddFooter>
  </headerFooter>
</worksheet>
</file>

<file path=xl/worksheets/sheet3.xml><?xml version="1.0" encoding="utf-8"?>
<worksheet xmlns="http://schemas.openxmlformats.org/spreadsheetml/2006/main" xmlns:r="http://schemas.openxmlformats.org/officeDocument/2006/relationships">
  <dimension ref="A1:X44"/>
  <sheetViews>
    <sheetView zoomScale="80" zoomScaleNormal="80" workbookViewId="0" topLeftCell="A1">
      <selection activeCell="F35" sqref="F35"/>
    </sheetView>
  </sheetViews>
  <sheetFormatPr defaultColWidth="11.421875" defaultRowHeight="12.75"/>
  <cols>
    <col min="1" max="1" width="15.421875" style="43" customWidth="1"/>
    <col min="2" max="2" width="11.57421875" style="77" customWidth="1"/>
    <col min="3" max="3" width="13.00390625" style="43" customWidth="1"/>
    <col min="4" max="4" width="13.57421875" style="43" customWidth="1"/>
    <col min="5" max="5" width="12.8515625" style="78" customWidth="1"/>
    <col min="6" max="6" width="11.57421875" style="78" customWidth="1"/>
    <col min="7" max="7" width="12.7109375" style="78" customWidth="1"/>
    <col min="8" max="8" width="11.57421875" style="79" customWidth="1"/>
    <col min="9" max="9" width="14.00390625" style="80" customWidth="1"/>
    <col min="10" max="10" width="86.7109375" style="81" customWidth="1"/>
    <col min="11" max="11" width="11.57421875" style="82" customWidth="1"/>
    <col min="12" max="12" width="17.421875" style="82" customWidth="1"/>
    <col min="13" max="17" width="11.57421875" style="82" customWidth="1"/>
    <col min="18" max="18" width="15.140625" style="43" customWidth="1"/>
    <col min="19" max="16384" width="11.57421875" style="43" customWidth="1"/>
  </cols>
  <sheetData>
    <row r="1" spans="1:9" ht="12.75">
      <c r="A1" s="83"/>
      <c r="B1" s="84"/>
      <c r="C1" s="84"/>
      <c r="D1" s="84"/>
      <c r="E1" s="84"/>
      <c r="F1" s="84"/>
      <c r="G1" s="84"/>
      <c r="H1" s="84"/>
      <c r="I1" s="85"/>
    </row>
    <row r="2" spans="1:9" ht="20.25" customHeight="1">
      <c r="A2" s="86"/>
      <c r="B2" s="87" t="s">
        <v>129</v>
      </c>
      <c r="C2" s="87"/>
      <c r="D2" s="87"/>
      <c r="E2" s="87"/>
      <c r="F2" s="87"/>
      <c r="G2" s="87"/>
      <c r="H2" s="87"/>
      <c r="I2" s="88"/>
    </row>
    <row r="3" spans="1:10" ht="12.75">
      <c r="A3" s="89" t="s">
        <v>19</v>
      </c>
      <c r="B3" s="90" t="s">
        <v>1</v>
      </c>
      <c r="C3" s="90" t="s">
        <v>2</v>
      </c>
      <c r="D3" s="91" t="s">
        <v>20</v>
      </c>
      <c r="E3" s="91" t="s">
        <v>3</v>
      </c>
      <c r="F3" s="92" t="s">
        <v>4</v>
      </c>
      <c r="G3" s="91" t="s">
        <v>5</v>
      </c>
      <c r="H3" s="92" t="s">
        <v>6</v>
      </c>
      <c r="I3" s="93" t="s">
        <v>130</v>
      </c>
      <c r="J3" s="94" t="s">
        <v>22</v>
      </c>
    </row>
    <row r="4" spans="1:10" ht="11.25" customHeight="1">
      <c r="A4" s="89" t="s">
        <v>131</v>
      </c>
      <c r="B4" s="45">
        <v>37910</v>
      </c>
      <c r="C4" s="50"/>
      <c r="D4" s="46" t="s">
        <v>36</v>
      </c>
      <c r="E4" s="47"/>
      <c r="F4" s="95">
        <v>70</v>
      </c>
      <c r="G4" s="47">
        <v>11373</v>
      </c>
      <c r="H4" s="49">
        <f>+G4/B4*100</f>
        <v>30</v>
      </c>
      <c r="I4" s="50"/>
      <c r="J4" s="96" t="s">
        <v>132</v>
      </c>
    </row>
    <row r="5" spans="1:10" ht="11.25" customHeight="1">
      <c r="A5" s="89" t="s">
        <v>133</v>
      </c>
      <c r="B5" s="45">
        <v>8</v>
      </c>
      <c r="C5" s="50">
        <v>7</v>
      </c>
      <c r="D5" s="46" t="s">
        <v>69</v>
      </c>
      <c r="E5" s="47">
        <v>6</v>
      </c>
      <c r="F5" s="49">
        <f>+E5/C5*100</f>
        <v>85.71428571428571</v>
      </c>
      <c r="G5" s="47">
        <v>4</v>
      </c>
      <c r="H5" s="49">
        <f>+G5/B5*100</f>
        <v>50</v>
      </c>
      <c r="I5" s="50">
        <v>0.67</v>
      </c>
      <c r="J5" s="96" t="s">
        <v>134</v>
      </c>
    </row>
    <row r="6" spans="1:10" ht="11.25" customHeight="1">
      <c r="A6" s="89" t="s">
        <v>135</v>
      </c>
      <c r="B6" s="45">
        <v>1735</v>
      </c>
      <c r="C6" s="50"/>
      <c r="D6" s="97" t="s">
        <v>136</v>
      </c>
      <c r="E6" s="47">
        <v>338</v>
      </c>
      <c r="F6" s="95"/>
      <c r="G6" s="47">
        <v>474</v>
      </c>
      <c r="H6" s="49">
        <f>+G6/B6*100</f>
        <v>27.319884726224785</v>
      </c>
      <c r="I6" s="50"/>
      <c r="J6" s="96" t="s">
        <v>137</v>
      </c>
    </row>
    <row r="7" spans="1:10" ht="11.25" customHeight="1">
      <c r="A7" s="89" t="s">
        <v>138</v>
      </c>
      <c r="B7" s="45">
        <v>398580</v>
      </c>
      <c r="C7" s="50">
        <v>157</v>
      </c>
      <c r="D7" s="46" t="s">
        <v>139</v>
      </c>
      <c r="E7" s="47">
        <v>86</v>
      </c>
      <c r="F7" s="49">
        <f>+E7/C7*100</f>
        <v>54.77707006369427</v>
      </c>
      <c r="G7" s="47">
        <v>31900</v>
      </c>
      <c r="H7" s="49">
        <f>+G7/B7*100</f>
        <v>8.003412113001154</v>
      </c>
      <c r="I7" s="50">
        <v>0.8</v>
      </c>
      <c r="J7" s="51" t="s">
        <v>140</v>
      </c>
    </row>
    <row r="8" spans="1:12" ht="11.25" customHeight="1">
      <c r="A8" s="89" t="s">
        <v>141</v>
      </c>
      <c r="B8" s="45">
        <v>4766</v>
      </c>
      <c r="C8" s="50">
        <v>1287</v>
      </c>
      <c r="D8" s="46" t="s">
        <v>142</v>
      </c>
      <c r="E8" s="47">
        <v>1285</v>
      </c>
      <c r="F8" s="49">
        <f>+E8/C8*100</f>
        <v>99.84459984459984</v>
      </c>
      <c r="G8" s="47">
        <v>1938</v>
      </c>
      <c r="H8" s="49">
        <f>+G8/B8*100</f>
        <v>40.66302979437684</v>
      </c>
      <c r="I8" s="50"/>
      <c r="J8" s="96" t="s">
        <v>143</v>
      </c>
      <c r="L8" s="98"/>
    </row>
    <row r="9" spans="1:12" ht="11.25" customHeight="1">
      <c r="A9" s="89" t="s">
        <v>144</v>
      </c>
      <c r="B9" s="45">
        <v>9241</v>
      </c>
      <c r="C9" s="50">
        <v>11639</v>
      </c>
      <c r="D9" s="46" t="s">
        <v>42</v>
      </c>
      <c r="E9" s="47">
        <v>9243</v>
      </c>
      <c r="F9" s="49">
        <f>+E9/C9*100</f>
        <v>79.41403900678753</v>
      </c>
      <c r="G9" s="47">
        <v>3697</v>
      </c>
      <c r="H9" s="49">
        <f>+G9/B9*100</f>
        <v>40.00649280380911</v>
      </c>
      <c r="I9" s="50" t="s">
        <v>145</v>
      </c>
      <c r="J9" s="51" t="s">
        <v>146</v>
      </c>
      <c r="L9" s="98"/>
    </row>
    <row r="10" spans="1:12" ht="11.25" customHeight="1">
      <c r="A10" s="89" t="s">
        <v>147</v>
      </c>
      <c r="B10" s="45">
        <v>12526</v>
      </c>
      <c r="C10" s="50">
        <v>3465</v>
      </c>
      <c r="D10" s="46" t="s">
        <v>87</v>
      </c>
      <c r="E10" s="47">
        <v>2791</v>
      </c>
      <c r="F10" s="49">
        <f>+E10/C10*100</f>
        <v>80.54834054834055</v>
      </c>
      <c r="G10" s="47">
        <v>3953</v>
      </c>
      <c r="H10" s="49">
        <f>+G10/B10*100</f>
        <v>31.55835861408271</v>
      </c>
      <c r="I10" s="50" t="s">
        <v>148</v>
      </c>
      <c r="J10" s="96" t="s">
        <v>149</v>
      </c>
      <c r="L10" s="98"/>
    </row>
    <row r="11" spans="1:17" s="108" customFormat="1" ht="11.25" customHeight="1">
      <c r="A11" s="99" t="s">
        <v>150</v>
      </c>
      <c r="B11" s="100">
        <v>5655</v>
      </c>
      <c r="C11" s="101">
        <v>2300</v>
      </c>
      <c r="D11" s="102" t="s">
        <v>151</v>
      </c>
      <c r="E11" s="103">
        <v>1780</v>
      </c>
      <c r="F11" s="104">
        <f>+E11/C11*100</f>
        <v>77.39130434782608</v>
      </c>
      <c r="G11" s="103">
        <v>1278</v>
      </c>
      <c r="H11" s="104">
        <f>+G11/B11*100</f>
        <v>22.59946949602122</v>
      </c>
      <c r="I11" s="105"/>
      <c r="J11" s="106" t="s">
        <v>152</v>
      </c>
      <c r="K11" s="107"/>
      <c r="L11" s="107"/>
      <c r="M11" s="107"/>
      <c r="N11" s="107"/>
      <c r="O11" s="107"/>
      <c r="P11" s="107"/>
      <c r="Q11" s="107"/>
    </row>
    <row r="12" spans="1:24" ht="11.25" customHeight="1">
      <c r="A12" s="89" t="s">
        <v>9</v>
      </c>
      <c r="B12" s="45">
        <v>521775</v>
      </c>
      <c r="C12" s="50">
        <v>200555</v>
      </c>
      <c r="D12" s="46" t="s">
        <v>153</v>
      </c>
      <c r="E12" s="47">
        <v>200160</v>
      </c>
      <c r="F12" s="49">
        <f>+E12/C12*100</f>
        <v>99.8030465458353</v>
      </c>
      <c r="G12" s="47">
        <v>370000</v>
      </c>
      <c r="H12" s="49">
        <f>+G12/B12*100</f>
        <v>70.91179148100235</v>
      </c>
      <c r="I12" s="50" t="s">
        <v>154</v>
      </c>
      <c r="J12" s="51" t="s">
        <v>155</v>
      </c>
      <c r="S12" s="78"/>
      <c r="T12" s="78"/>
      <c r="U12" s="78"/>
      <c r="V12" s="78"/>
      <c r="W12" s="78"/>
      <c r="X12" s="78"/>
    </row>
    <row r="13" spans="1:24" ht="11.25" customHeight="1">
      <c r="A13" s="89" t="s">
        <v>156</v>
      </c>
      <c r="B13" s="45">
        <v>1</v>
      </c>
      <c r="C13" s="50">
        <v>1.7000000000000002</v>
      </c>
      <c r="D13" s="46" t="s">
        <v>53</v>
      </c>
      <c r="E13" s="109">
        <v>1.6</v>
      </c>
      <c r="F13" s="49">
        <f>+E13/C13*100</f>
        <v>94.11764705882352</v>
      </c>
      <c r="G13" s="47">
        <v>0.75</v>
      </c>
      <c r="H13" s="49">
        <f>+G13/B13*100</f>
        <v>75</v>
      </c>
      <c r="I13" s="50">
        <v>0.53</v>
      </c>
      <c r="J13" s="96" t="s">
        <v>157</v>
      </c>
      <c r="S13" s="78"/>
      <c r="T13" s="78"/>
      <c r="U13" s="78"/>
      <c r="V13" s="78"/>
      <c r="W13" s="78"/>
      <c r="X13" s="78"/>
    </row>
    <row r="14" spans="1:24" ht="11.25" customHeight="1">
      <c r="A14" s="89" t="s">
        <v>10</v>
      </c>
      <c r="B14" s="45">
        <v>179759</v>
      </c>
      <c r="C14" s="50">
        <v>138348</v>
      </c>
      <c r="D14" s="46" t="s">
        <v>83</v>
      </c>
      <c r="E14" s="47">
        <v>127605</v>
      </c>
      <c r="F14" s="49">
        <f>+E14/C14*100</f>
        <v>92.23479920201231</v>
      </c>
      <c r="G14" s="47">
        <v>71152</v>
      </c>
      <c r="H14" s="49">
        <f>+G14/B14*100</f>
        <v>39.581884634427205</v>
      </c>
      <c r="I14" s="50" t="s">
        <v>50</v>
      </c>
      <c r="J14" s="35" t="s">
        <v>158</v>
      </c>
      <c r="Q14" s="110"/>
      <c r="R14" s="111"/>
      <c r="S14" s="112"/>
      <c r="T14" s="112"/>
      <c r="U14" s="113"/>
      <c r="V14" s="112"/>
      <c r="W14" s="113"/>
      <c r="X14" s="114"/>
    </row>
    <row r="15" spans="1:24" ht="11.25" customHeight="1">
      <c r="A15" s="89" t="s">
        <v>159</v>
      </c>
      <c r="B15" s="45">
        <v>54600</v>
      </c>
      <c r="C15" s="50">
        <v>30000</v>
      </c>
      <c r="D15" s="46" t="s">
        <v>69</v>
      </c>
      <c r="E15" s="47">
        <v>28000</v>
      </c>
      <c r="F15" s="49">
        <f>+E15/C15*100</f>
        <v>93.33333333333333</v>
      </c>
      <c r="G15" s="47">
        <v>6000</v>
      </c>
      <c r="H15" s="49">
        <f>+G15/B15*100</f>
        <v>10.989010989010989</v>
      </c>
      <c r="I15" s="50">
        <v>0.46</v>
      </c>
      <c r="J15" s="81" t="s">
        <v>160</v>
      </c>
      <c r="S15" s="78"/>
      <c r="T15" s="78"/>
      <c r="U15" s="78"/>
      <c r="V15" s="78"/>
      <c r="W15" s="78"/>
      <c r="X15" s="78"/>
    </row>
    <row r="16" spans="1:24" ht="11.25" customHeight="1">
      <c r="A16" s="89" t="s">
        <v>161</v>
      </c>
      <c r="B16" s="45">
        <v>48736</v>
      </c>
      <c r="C16" s="50">
        <v>4332</v>
      </c>
      <c r="D16" s="46" t="s">
        <v>69</v>
      </c>
      <c r="E16" s="47">
        <v>3376</v>
      </c>
      <c r="F16" s="49">
        <f>+E16/C16*100</f>
        <v>77.93167128347184</v>
      </c>
      <c r="G16" s="47">
        <v>3439</v>
      </c>
      <c r="H16" s="49">
        <f>+G16/B16*100</f>
        <v>7.056385423506238</v>
      </c>
      <c r="I16" s="50">
        <v>0.7</v>
      </c>
      <c r="J16" s="96" t="s">
        <v>162</v>
      </c>
      <c r="Q16" s="110"/>
      <c r="R16" s="111"/>
      <c r="S16" s="112"/>
      <c r="T16" s="112"/>
      <c r="U16" s="113"/>
      <c r="V16" s="112"/>
      <c r="W16" s="113"/>
      <c r="X16" s="114"/>
    </row>
    <row r="17" spans="1:24" ht="11.25" customHeight="1">
      <c r="A17" s="89" t="s">
        <v>163</v>
      </c>
      <c r="B17" s="45">
        <v>4692</v>
      </c>
      <c r="C17" s="50">
        <v>2528</v>
      </c>
      <c r="D17" s="46" t="s">
        <v>69</v>
      </c>
      <c r="E17" s="47">
        <v>2250</v>
      </c>
      <c r="F17" s="49">
        <f>+E17/C17*100</f>
        <v>89.00316455696202</v>
      </c>
      <c r="G17" s="47">
        <v>1171</v>
      </c>
      <c r="H17" s="49">
        <f>+G17/B17*100</f>
        <v>24.957374254049448</v>
      </c>
      <c r="I17" s="50">
        <v>0.59</v>
      </c>
      <c r="J17" s="96" t="s">
        <v>164</v>
      </c>
      <c r="K17" s="115"/>
      <c r="S17" s="78"/>
      <c r="T17" s="78"/>
      <c r="U17" s="78"/>
      <c r="V17" s="78"/>
      <c r="W17" s="78"/>
      <c r="X17" s="78"/>
    </row>
    <row r="18" spans="1:24" ht="11.25" customHeight="1">
      <c r="A18" s="89" t="s">
        <v>165</v>
      </c>
      <c r="B18" s="45">
        <v>1002</v>
      </c>
      <c r="C18" s="50">
        <v>80</v>
      </c>
      <c r="D18" s="46" t="s">
        <v>36</v>
      </c>
      <c r="E18" s="47">
        <v>72</v>
      </c>
      <c r="F18" s="49">
        <f>+E18/C18*100</f>
        <v>90</v>
      </c>
      <c r="G18" s="47">
        <v>69</v>
      </c>
      <c r="H18" s="49">
        <f>+G18/B18*100</f>
        <v>6.88622754491018</v>
      </c>
      <c r="I18" s="50">
        <v>0.81</v>
      </c>
      <c r="J18" s="96" t="s">
        <v>166</v>
      </c>
      <c r="K18" s="115"/>
      <c r="Q18" s="110"/>
      <c r="R18" s="111"/>
      <c r="S18" s="112"/>
      <c r="T18" s="112"/>
      <c r="U18" s="113"/>
      <c r="V18" s="112"/>
      <c r="W18" s="113"/>
      <c r="X18" s="114"/>
    </row>
    <row r="19" spans="1:24" ht="11.25" customHeight="1">
      <c r="A19" s="89" t="s">
        <v>167</v>
      </c>
      <c r="B19" s="45">
        <v>208665</v>
      </c>
      <c r="C19" s="50">
        <v>175</v>
      </c>
      <c r="D19" s="46" t="s">
        <v>168</v>
      </c>
      <c r="E19" s="47">
        <v>170</v>
      </c>
      <c r="F19" s="49">
        <f>+E19/C19*100</f>
        <v>97.14285714285714</v>
      </c>
      <c r="G19" s="47">
        <v>45140</v>
      </c>
      <c r="H19" s="49">
        <f>+G19/B19*100</f>
        <v>21.632760645053075</v>
      </c>
      <c r="I19" s="50"/>
      <c r="J19" s="96" t="s">
        <v>169</v>
      </c>
      <c r="S19" s="78"/>
      <c r="T19" s="78"/>
      <c r="U19" s="78"/>
      <c r="V19" s="78"/>
      <c r="W19" s="78"/>
      <c r="X19" s="78"/>
    </row>
    <row r="20" spans="1:10" ht="11.25" customHeight="1">
      <c r="A20" s="89" t="s">
        <v>170</v>
      </c>
      <c r="B20" s="45">
        <v>10612</v>
      </c>
      <c r="C20" s="50">
        <v>1131</v>
      </c>
      <c r="D20" s="46" t="s">
        <v>171</v>
      </c>
      <c r="E20" s="47">
        <v>964</v>
      </c>
      <c r="F20" s="49">
        <f>+E20/C20*100</f>
        <v>85.2343059239611</v>
      </c>
      <c r="G20" s="47">
        <v>107</v>
      </c>
      <c r="H20" s="49">
        <f>+G20/B20*100</f>
        <v>1.0082924990576705</v>
      </c>
      <c r="I20" s="50">
        <v>0.9</v>
      </c>
      <c r="J20" s="96" t="s">
        <v>172</v>
      </c>
    </row>
    <row r="21" spans="1:10" ht="11.25" customHeight="1">
      <c r="A21" s="89" t="s">
        <v>173</v>
      </c>
      <c r="B21" s="45">
        <v>2378</v>
      </c>
      <c r="C21" s="50">
        <v>668</v>
      </c>
      <c r="D21" s="46" t="s">
        <v>69</v>
      </c>
      <c r="E21" s="47">
        <v>491</v>
      </c>
      <c r="F21" s="49">
        <f>+E21/C21*100</f>
        <v>73.50299401197606</v>
      </c>
      <c r="G21" s="47">
        <v>449</v>
      </c>
      <c r="H21" s="49">
        <f>+G21/B21*100</f>
        <v>18.881412952060554</v>
      </c>
      <c r="I21" s="50">
        <v>0.41</v>
      </c>
      <c r="J21" s="96" t="s">
        <v>174</v>
      </c>
    </row>
    <row r="22" spans="1:10" ht="11.25" customHeight="1">
      <c r="A22" s="89" t="s">
        <v>175</v>
      </c>
      <c r="B22" s="45">
        <v>640</v>
      </c>
      <c r="C22" s="50">
        <v>194</v>
      </c>
      <c r="D22" s="46" t="s">
        <v>42</v>
      </c>
      <c r="E22" s="47">
        <v>142</v>
      </c>
      <c r="F22" s="49">
        <f>+E22/C22*100</f>
        <v>73.19587628865979</v>
      </c>
      <c r="G22" s="47">
        <v>49</v>
      </c>
      <c r="H22" s="49">
        <f>+G22/B22*100</f>
        <v>7.656250000000001</v>
      </c>
      <c r="I22" s="50">
        <v>0.69</v>
      </c>
      <c r="J22" s="96" t="s">
        <v>176</v>
      </c>
    </row>
    <row r="23" spans="1:10" ht="11.25" customHeight="1">
      <c r="A23" s="89" t="s">
        <v>177</v>
      </c>
      <c r="B23" s="45">
        <v>7870</v>
      </c>
      <c r="C23" s="50">
        <v>574</v>
      </c>
      <c r="D23" s="46" t="s">
        <v>83</v>
      </c>
      <c r="E23" s="47">
        <v>526</v>
      </c>
      <c r="F23" s="49">
        <f>+E23/C23*100</f>
        <v>91.63763066202091</v>
      </c>
      <c r="G23" s="47">
        <v>533</v>
      </c>
      <c r="H23" s="49">
        <f>+G23/B23*100</f>
        <v>6.7725540025412965</v>
      </c>
      <c r="I23" s="50"/>
      <c r="J23" s="96" t="s">
        <v>178</v>
      </c>
    </row>
    <row r="24" spans="1:11" ht="11.25" customHeight="1">
      <c r="A24" s="89" t="s">
        <v>179</v>
      </c>
      <c r="B24" s="45">
        <v>4259</v>
      </c>
      <c r="C24" s="50">
        <v>3364</v>
      </c>
      <c r="D24" s="46" t="s">
        <v>69</v>
      </c>
      <c r="E24" s="47">
        <v>2654</v>
      </c>
      <c r="F24" s="49">
        <f>+E24/C24*100</f>
        <v>78.89417360285374</v>
      </c>
      <c r="G24" s="47">
        <v>1823</v>
      </c>
      <c r="H24" s="49">
        <f>+G24/B24*100</f>
        <v>42.80347499413008</v>
      </c>
      <c r="I24" s="50" t="s">
        <v>154</v>
      </c>
      <c r="J24" s="96" t="s">
        <v>180</v>
      </c>
      <c r="K24" s="115"/>
    </row>
    <row r="25" spans="1:10" ht="11.25" customHeight="1">
      <c r="A25" s="89" t="s">
        <v>181</v>
      </c>
      <c r="B25" s="45">
        <v>11408</v>
      </c>
      <c r="C25" s="50">
        <v>63</v>
      </c>
      <c r="D25" s="46" t="s">
        <v>182</v>
      </c>
      <c r="E25" s="47">
        <v>40</v>
      </c>
      <c r="F25" s="49">
        <f>+E25/C25*100</f>
        <v>63.49206349206349</v>
      </c>
      <c r="G25" s="47">
        <v>1021</v>
      </c>
      <c r="H25" s="49">
        <f>+G25/B25*100</f>
        <v>8.949859747545583</v>
      </c>
      <c r="I25" s="50"/>
      <c r="J25" s="96" t="s">
        <v>183</v>
      </c>
    </row>
    <row r="26" spans="1:10" ht="11.25" customHeight="1">
      <c r="A26" s="89" t="s">
        <v>184</v>
      </c>
      <c r="B26" s="45">
        <v>26400</v>
      </c>
      <c r="C26" s="50">
        <v>8260</v>
      </c>
      <c r="D26" s="46" t="s">
        <v>36</v>
      </c>
      <c r="E26" s="47">
        <v>5350</v>
      </c>
      <c r="F26" s="49">
        <f>+E26/C26*100</f>
        <v>64.76997578692493</v>
      </c>
      <c r="G26" s="47">
        <v>4120</v>
      </c>
      <c r="H26" s="49">
        <f>+G26/B26*100</f>
        <v>15.606060606060607</v>
      </c>
      <c r="I26" s="50" t="s">
        <v>185</v>
      </c>
      <c r="J26" s="96" t="s">
        <v>186</v>
      </c>
    </row>
    <row r="27" spans="1:10" ht="11.25" customHeight="1">
      <c r="A27" s="89" t="s">
        <v>187</v>
      </c>
      <c r="B27" s="45">
        <v>12000</v>
      </c>
      <c r="C27" s="50">
        <v>4823</v>
      </c>
      <c r="D27" s="46" t="s">
        <v>188</v>
      </c>
      <c r="E27" s="47">
        <v>3956</v>
      </c>
      <c r="F27" s="49">
        <f>+E27/C27*100</f>
        <v>82.02363674061787</v>
      </c>
      <c r="G27" s="47">
        <v>3829</v>
      </c>
      <c r="H27" s="49">
        <f>+G27/B27*100</f>
        <v>31.90833333333333</v>
      </c>
      <c r="I27" s="50" t="s">
        <v>189</v>
      </c>
      <c r="J27" s="96" t="s">
        <v>190</v>
      </c>
    </row>
    <row r="28" spans="1:10" ht="11.25" customHeight="1">
      <c r="A28" s="89" t="s">
        <v>191</v>
      </c>
      <c r="B28" s="45">
        <v>66</v>
      </c>
      <c r="C28" s="50">
        <v>3.6</v>
      </c>
      <c r="D28" s="46" t="s">
        <v>69</v>
      </c>
      <c r="E28" s="47">
        <v>2.6</v>
      </c>
      <c r="F28" s="49">
        <f>+E28/C28*100</f>
        <v>72.22222222222221</v>
      </c>
      <c r="G28" s="47">
        <v>0.8</v>
      </c>
      <c r="H28" s="49">
        <f>+G28/B28*100</f>
        <v>1.2121212121212122</v>
      </c>
      <c r="I28" s="50">
        <v>0.9</v>
      </c>
      <c r="J28" s="96" t="s">
        <v>192</v>
      </c>
    </row>
    <row r="29" spans="1:10" ht="11.25" customHeight="1">
      <c r="A29" s="89" t="s">
        <v>193</v>
      </c>
      <c r="B29" s="45">
        <v>1698</v>
      </c>
      <c r="C29" s="50">
        <v>1165</v>
      </c>
      <c r="D29" s="46" t="s">
        <v>188</v>
      </c>
      <c r="E29" s="47">
        <v>1052</v>
      </c>
      <c r="F29" s="49">
        <f>+E29/C29*100</f>
        <v>90.30042918454936</v>
      </c>
      <c r="G29" s="47">
        <v>1041</v>
      </c>
      <c r="H29" s="49">
        <f>+G29/B29*100</f>
        <v>61.30742049469965</v>
      </c>
      <c r="I29" s="50"/>
      <c r="J29" s="51" t="s">
        <v>194</v>
      </c>
    </row>
    <row r="30" spans="1:11" ht="11.25" customHeight="1">
      <c r="A30" s="89" t="s">
        <v>195</v>
      </c>
      <c r="B30" s="45">
        <v>2620</v>
      </c>
      <c r="C30" s="50">
        <v>3252</v>
      </c>
      <c r="D30" s="46" t="s">
        <v>196</v>
      </c>
      <c r="E30" s="47">
        <v>3245</v>
      </c>
      <c r="F30" s="49">
        <f>+E30/C30*100</f>
        <v>99.78474784747847</v>
      </c>
      <c r="G30" s="47">
        <v>1531</v>
      </c>
      <c r="H30" s="49">
        <f>+G30/B30*100</f>
        <v>58.4351145038168</v>
      </c>
      <c r="I30" s="50"/>
      <c r="J30" s="96" t="s">
        <v>197</v>
      </c>
      <c r="K30" s="115"/>
    </row>
    <row r="31" spans="1:10" ht="11.25" customHeight="1">
      <c r="A31" s="89" t="s">
        <v>198</v>
      </c>
      <c r="B31" s="45">
        <v>4844</v>
      </c>
      <c r="C31" s="50">
        <v>31</v>
      </c>
      <c r="D31" s="97" t="s">
        <v>136</v>
      </c>
      <c r="E31" s="47">
        <v>20</v>
      </c>
      <c r="F31" s="49">
        <f>+E31/C31*100</f>
        <v>64.51612903225806</v>
      </c>
      <c r="G31" s="47">
        <v>730</v>
      </c>
      <c r="H31" s="49">
        <f>+G31/B31*100</f>
        <v>15.070189925681255</v>
      </c>
      <c r="I31" s="50"/>
      <c r="J31" s="35" t="s">
        <v>199</v>
      </c>
    </row>
    <row r="32" spans="1:10" ht="11.25" customHeight="1">
      <c r="A32" s="89" t="s">
        <v>200</v>
      </c>
      <c r="B32" s="45">
        <v>21060</v>
      </c>
      <c r="C32" s="50">
        <v>5793</v>
      </c>
      <c r="D32" s="46" t="s">
        <v>201</v>
      </c>
      <c r="E32" s="47">
        <v>3736</v>
      </c>
      <c r="F32" s="49">
        <f>+E32/C32*100</f>
        <v>64.49162782668738</v>
      </c>
      <c r="G32" s="47">
        <v>6724</v>
      </c>
      <c r="H32" s="49">
        <f>+G32/B32*100</f>
        <v>31.927825261158592</v>
      </c>
      <c r="I32" s="50">
        <v>0.47</v>
      </c>
      <c r="J32" s="51" t="s">
        <v>202</v>
      </c>
    </row>
    <row r="33" spans="1:10" ht="11.25" customHeight="1">
      <c r="A33" s="89" t="s">
        <v>203</v>
      </c>
      <c r="B33" s="45">
        <v>34660</v>
      </c>
      <c r="C33" s="50">
        <v>1006</v>
      </c>
      <c r="D33" s="116" t="s">
        <v>136</v>
      </c>
      <c r="E33" s="47">
        <v>1000</v>
      </c>
      <c r="F33" s="49">
        <f>+E33/C33*100</f>
        <v>99.40357852882704</v>
      </c>
      <c r="G33" s="47">
        <v>1700</v>
      </c>
      <c r="H33" s="49">
        <f>+G33/B33*100</f>
        <v>4.904789382573572</v>
      </c>
      <c r="I33" s="50"/>
      <c r="J33" s="96" t="s">
        <v>204</v>
      </c>
    </row>
    <row r="34" spans="1:10" ht="11.25" customHeight="1">
      <c r="A34" s="89" t="s">
        <v>205</v>
      </c>
      <c r="B34" s="45">
        <v>26651</v>
      </c>
      <c r="C34" s="50">
        <v>4000</v>
      </c>
      <c r="D34" s="97" t="s">
        <v>136</v>
      </c>
      <c r="E34" s="47">
        <v>3900</v>
      </c>
      <c r="F34" s="49">
        <f>+E34/C34*100</f>
        <v>97.5</v>
      </c>
      <c r="G34" s="47">
        <v>5196</v>
      </c>
      <c r="H34" s="49">
        <f>+G34/B34*100</f>
        <v>19.496454166823007</v>
      </c>
      <c r="I34" s="50"/>
      <c r="J34" s="96" t="s">
        <v>206</v>
      </c>
    </row>
    <row r="35" spans="1:10" ht="11.25" customHeight="1">
      <c r="A35" s="89" t="s">
        <v>207</v>
      </c>
      <c r="B35" s="45">
        <v>10768</v>
      </c>
      <c r="C35" s="50">
        <v>10689</v>
      </c>
      <c r="D35" s="46" t="s">
        <v>42</v>
      </c>
      <c r="E35" s="47">
        <v>9077</v>
      </c>
      <c r="F35" s="49">
        <f>+E35/C35*100</f>
        <v>84.91907568528394</v>
      </c>
      <c r="G35" s="47">
        <v>5400</v>
      </c>
      <c r="H35" s="49">
        <f>+G35/B35*100</f>
        <v>50.14858841010401</v>
      </c>
      <c r="I35" s="50">
        <v>0.53</v>
      </c>
      <c r="J35" s="117" t="s">
        <v>208</v>
      </c>
    </row>
    <row r="36" spans="1:10" ht="11.25" customHeight="1">
      <c r="A36" s="89" t="s">
        <v>209</v>
      </c>
      <c r="B36" s="50">
        <v>23579</v>
      </c>
      <c r="C36" s="50">
        <v>1488</v>
      </c>
      <c r="D36" s="46" t="s">
        <v>42</v>
      </c>
      <c r="E36" s="47">
        <v>1174</v>
      </c>
      <c r="F36" s="48">
        <f>+E36/C36*100</f>
        <v>78.89784946236558</v>
      </c>
      <c r="G36" s="47">
        <v>250</v>
      </c>
      <c r="H36" s="49">
        <f>+(G36/B36)*100</f>
        <v>1.0602654904788158</v>
      </c>
      <c r="I36" s="50"/>
      <c r="J36" s="96" t="s">
        <v>210</v>
      </c>
    </row>
    <row r="37" spans="1:17" s="77" customFormat="1" ht="12.75">
      <c r="A37" s="118" t="s">
        <v>211</v>
      </c>
      <c r="B37" s="45">
        <f>SUM(B4:B36)</f>
        <v>1691164</v>
      </c>
      <c r="C37" s="45">
        <f>SUM(C4:C36)</f>
        <v>441379.3</v>
      </c>
      <c r="D37" s="47"/>
      <c r="E37" s="47">
        <f>SUM(E4:E36)</f>
        <v>414493.19999999995</v>
      </c>
      <c r="F37" s="119">
        <f>+E37/C37*100</f>
        <v>93.90861782598321</v>
      </c>
      <c r="G37" s="119">
        <f>SUM(G4:G36)</f>
        <v>586092.55</v>
      </c>
      <c r="H37" s="119">
        <f>+G37/B37*100</f>
        <v>34.656162855879145</v>
      </c>
      <c r="I37" s="45"/>
      <c r="J37" s="120"/>
      <c r="K37" s="121"/>
      <c r="L37" s="121"/>
      <c r="M37" s="121"/>
      <c r="N37" s="121"/>
      <c r="O37" s="121"/>
      <c r="P37" s="121"/>
      <c r="Q37" s="121"/>
    </row>
    <row r="38" spans="1:17" s="77" customFormat="1" ht="12.75">
      <c r="A38" s="118" t="s">
        <v>124</v>
      </c>
      <c r="B38" s="45">
        <v>299064</v>
      </c>
      <c r="C38" s="45">
        <v>6235</v>
      </c>
      <c r="D38" s="47"/>
      <c r="E38" s="47">
        <f>+C38*F37/100</f>
        <v>5855.202321450054</v>
      </c>
      <c r="F38" s="119">
        <f>+E38/C38*100</f>
        <v>93.90861782598321</v>
      </c>
      <c r="G38" s="119">
        <f>+B38*H37/100</f>
        <v>103644.1068833064</v>
      </c>
      <c r="H38" s="119">
        <f>+G38/B38*100</f>
        <v>34.656162855879145</v>
      </c>
      <c r="I38" s="45"/>
      <c r="J38" s="120" t="s">
        <v>125</v>
      </c>
      <c r="K38" s="121"/>
      <c r="L38" s="121"/>
      <c r="M38" s="121"/>
      <c r="N38" s="121"/>
      <c r="O38" s="121"/>
      <c r="P38" s="121"/>
      <c r="Q38" s="121"/>
    </row>
    <row r="39" spans="1:19" s="125" customFormat="1" ht="12.75">
      <c r="A39" s="122" t="s">
        <v>15</v>
      </c>
      <c r="B39" s="59">
        <f>SUM(B37:B38)</f>
        <v>1990228</v>
      </c>
      <c r="C39" s="59">
        <f>SUM(C37:C38)</f>
        <v>447614.3</v>
      </c>
      <c r="D39" s="60"/>
      <c r="E39" s="60">
        <f>SUM(E37:E38)</f>
        <v>420348.40232145</v>
      </c>
      <c r="F39" s="123">
        <f>+E39/C39*100</f>
        <v>93.90861782598321</v>
      </c>
      <c r="G39" s="60">
        <f>SUM(G37:G38)</f>
        <v>689736.6568833065</v>
      </c>
      <c r="H39" s="123">
        <f>+G39/B39*100</f>
        <v>34.656162855879145</v>
      </c>
      <c r="I39" s="124"/>
      <c r="J39" s="120"/>
      <c r="K39" s="121"/>
      <c r="L39" s="121"/>
      <c r="M39" s="121"/>
      <c r="N39" s="121"/>
      <c r="O39" s="121"/>
      <c r="P39" s="121"/>
      <c r="Q39" s="121"/>
      <c r="R39" s="77"/>
      <c r="S39" s="77"/>
    </row>
    <row r="40" spans="1:17" s="77" customFormat="1" ht="12.75">
      <c r="A40" s="126"/>
      <c r="B40" s="111"/>
      <c r="C40" s="111"/>
      <c r="D40" s="111"/>
      <c r="E40" s="111"/>
      <c r="F40" s="111"/>
      <c r="G40" s="111"/>
      <c r="H40" s="111"/>
      <c r="I40" s="127"/>
      <c r="J40" s="120"/>
      <c r="K40" s="121"/>
      <c r="L40" s="121"/>
      <c r="M40" s="121"/>
      <c r="N40" s="121"/>
      <c r="O40" s="121"/>
      <c r="P40" s="121"/>
      <c r="Q40" s="121"/>
    </row>
    <row r="41" spans="1:17" s="77" customFormat="1" ht="12.75">
      <c r="A41" s="127" t="s">
        <v>16</v>
      </c>
      <c r="B41" s="111"/>
      <c r="C41" s="111"/>
      <c r="D41" s="111"/>
      <c r="E41" s="111"/>
      <c r="F41" s="111"/>
      <c r="G41" s="111"/>
      <c r="H41" s="111"/>
      <c r="I41" s="127"/>
      <c r="J41" s="120"/>
      <c r="K41" s="121"/>
      <c r="L41" s="121"/>
      <c r="M41" s="121"/>
      <c r="N41" s="121"/>
      <c r="O41" s="121"/>
      <c r="P41" s="121"/>
      <c r="Q41" s="121"/>
    </row>
    <row r="42" spans="1:9" ht="14.25" customHeight="1">
      <c r="A42" s="83" t="s">
        <v>126</v>
      </c>
      <c r="B42" s="83"/>
      <c r="C42" s="83"/>
      <c r="D42" s="83"/>
      <c r="E42" s="83"/>
      <c r="F42" s="83"/>
      <c r="G42" s="83"/>
      <c r="H42" s="83"/>
      <c r="I42" s="83"/>
    </row>
    <row r="43" spans="1:9" ht="25.5" customHeight="1">
      <c r="A43" s="75" t="s">
        <v>212</v>
      </c>
      <c r="B43" s="75"/>
      <c r="C43" s="75"/>
      <c r="D43" s="75"/>
      <c r="E43" s="75"/>
      <c r="F43" s="75"/>
      <c r="G43" s="75"/>
      <c r="H43" s="75"/>
      <c r="I43" s="75"/>
    </row>
    <row r="44" spans="1:9" ht="13.5" customHeight="1">
      <c r="A44" s="76" t="s">
        <v>128</v>
      </c>
      <c r="B44" s="76"/>
      <c r="C44" s="76"/>
      <c r="D44" s="76"/>
      <c r="E44" s="76"/>
      <c r="F44" s="76"/>
      <c r="G44" s="76"/>
      <c r="H44" s="76"/>
      <c r="I44" s="76"/>
    </row>
  </sheetData>
  <sheetProtection selectLockedCells="1" selectUnlockedCells="1"/>
  <mergeCells count="4">
    <mergeCell ref="B2:H2"/>
    <mergeCell ref="A42:I42"/>
    <mergeCell ref="A43:I43"/>
    <mergeCell ref="A44:I44"/>
  </mergeCells>
  <printOptions/>
  <pageMargins left="0.7875" right="0.7875" top="0.7875" bottom="1.0527777777777778" header="0.5118055555555555" footer="0.7875"/>
  <pageSetup firstPageNumber="1" useFirstPageNumber="1" horizontalDpi="300" verticalDpi="300" orientation="landscape" paperSize="9"/>
  <headerFooter alignWithMargins="0">
    <oddFooter>&amp;C&amp;"Times New Roman,Regular"&amp;12Página &amp;P</oddFooter>
  </headerFooter>
</worksheet>
</file>

<file path=xl/worksheets/sheet4.xml><?xml version="1.0" encoding="utf-8"?>
<worksheet xmlns="http://schemas.openxmlformats.org/spreadsheetml/2006/main" xmlns:r="http://schemas.openxmlformats.org/officeDocument/2006/relationships">
  <dimension ref="A1:K34"/>
  <sheetViews>
    <sheetView zoomScale="80" zoomScaleNormal="80" workbookViewId="0" topLeftCell="A1">
      <selection activeCell="F4" sqref="F4"/>
    </sheetView>
  </sheetViews>
  <sheetFormatPr defaultColWidth="11.421875" defaultRowHeight="12.75"/>
  <cols>
    <col min="1" max="1" width="21.57421875" style="43" customWidth="1"/>
    <col min="2" max="2" width="13.00390625" style="80" customWidth="1"/>
    <col min="3" max="3" width="12.28125" style="43" customWidth="1"/>
    <col min="4" max="4" width="12.140625" style="43" customWidth="1"/>
    <col min="5" max="5" width="12.28125" style="43" customWidth="1"/>
    <col min="6" max="6" width="11.57421875" style="128" customWidth="1"/>
    <col min="7" max="7" width="12.8515625" style="43" customWidth="1"/>
    <col min="8" max="8" width="11.57421875" style="43" customWidth="1"/>
    <col min="9" max="9" width="13.28125" style="43" customWidth="1"/>
    <col min="10" max="10" width="49.00390625" style="34" customWidth="1"/>
    <col min="11" max="11" width="11.57421875" style="43" customWidth="1"/>
    <col min="12" max="12" width="27.00390625" style="43" customWidth="1"/>
    <col min="13" max="16384" width="11.57421875" style="43" customWidth="1"/>
  </cols>
  <sheetData>
    <row r="1" spans="1:9" ht="12.75">
      <c r="A1" s="129"/>
      <c r="B1" s="129"/>
      <c r="C1" s="129"/>
      <c r="D1" s="129"/>
      <c r="E1" s="129"/>
      <c r="F1" s="129"/>
      <c r="G1" s="129"/>
      <c r="H1" s="129"/>
      <c r="I1" s="129"/>
    </row>
    <row r="2" spans="1:9" ht="20.25" customHeight="1">
      <c r="A2" s="130" t="s">
        <v>213</v>
      </c>
      <c r="B2" s="130"/>
      <c r="C2" s="130"/>
      <c r="D2" s="130"/>
      <c r="E2" s="130"/>
      <c r="F2" s="130"/>
      <c r="G2" s="130"/>
      <c r="H2" s="130"/>
      <c r="I2" s="130"/>
    </row>
    <row r="3" spans="1:10" ht="12.75">
      <c r="A3" s="89" t="s">
        <v>19</v>
      </c>
      <c r="B3" s="90" t="s">
        <v>1</v>
      </c>
      <c r="C3" s="90" t="s">
        <v>2</v>
      </c>
      <c r="D3" s="91" t="s">
        <v>20</v>
      </c>
      <c r="E3" s="91" t="s">
        <v>3</v>
      </c>
      <c r="F3" s="92" t="s">
        <v>4</v>
      </c>
      <c r="G3" s="91" t="s">
        <v>5</v>
      </c>
      <c r="H3" s="92" t="s">
        <v>6</v>
      </c>
      <c r="I3" s="93" t="s">
        <v>130</v>
      </c>
      <c r="J3" s="131" t="s">
        <v>22</v>
      </c>
    </row>
    <row r="4" spans="1:10" ht="11.25" customHeight="1">
      <c r="A4" s="89" t="s">
        <v>214</v>
      </c>
      <c r="B4" s="45">
        <v>174808</v>
      </c>
      <c r="C4" s="45">
        <v>297</v>
      </c>
      <c r="D4" s="46" t="s">
        <v>215</v>
      </c>
      <c r="E4" s="47">
        <v>207</v>
      </c>
      <c r="F4" s="49">
        <f>+E4/C4*100</f>
        <v>69.6969696969697</v>
      </c>
      <c r="G4" s="47">
        <v>10099</v>
      </c>
      <c r="H4" s="49">
        <f>+G4/B4*100</f>
        <v>5.777195551690998</v>
      </c>
      <c r="I4" s="50" t="s">
        <v>216</v>
      </c>
      <c r="J4" s="34" t="s">
        <v>217</v>
      </c>
    </row>
    <row r="5" spans="1:10" ht="11.25" customHeight="1">
      <c r="A5" s="89" t="s">
        <v>218</v>
      </c>
      <c r="B5" s="45">
        <v>20</v>
      </c>
      <c r="C5" s="45">
        <v>17</v>
      </c>
      <c r="D5" s="46" t="s">
        <v>83</v>
      </c>
      <c r="E5" s="47">
        <v>17</v>
      </c>
      <c r="F5" s="49">
        <f>+E5/C5*100</f>
        <v>100</v>
      </c>
      <c r="G5" s="47">
        <v>5</v>
      </c>
      <c r="H5" s="49">
        <f>+G5/B5*100</f>
        <v>25</v>
      </c>
      <c r="I5" s="50" t="s">
        <v>219</v>
      </c>
      <c r="J5" s="132" t="s">
        <v>220</v>
      </c>
    </row>
    <row r="6" spans="1:10" ht="11.25" customHeight="1">
      <c r="A6" s="89" t="s">
        <v>221</v>
      </c>
      <c r="B6" s="45">
        <v>36819</v>
      </c>
      <c r="C6" s="45">
        <v>439</v>
      </c>
      <c r="D6" s="46" t="s">
        <v>222</v>
      </c>
      <c r="E6" s="47">
        <v>420</v>
      </c>
      <c r="F6" s="49">
        <f>+E6/C6*100</f>
        <v>95.67198177676538</v>
      </c>
      <c r="G6" s="47">
        <v>17500</v>
      </c>
      <c r="H6" s="49">
        <f>+G6/B6*100</f>
        <v>47.529807979575764</v>
      </c>
      <c r="I6" s="50"/>
      <c r="J6" s="34" t="s">
        <v>223</v>
      </c>
    </row>
    <row r="7" spans="1:10" ht="11.25" customHeight="1">
      <c r="A7" s="89" t="s">
        <v>224</v>
      </c>
      <c r="B7" s="45">
        <v>329941</v>
      </c>
      <c r="C7" s="45">
        <v>5175</v>
      </c>
      <c r="D7" s="46" t="s">
        <v>225</v>
      </c>
      <c r="E7" s="47">
        <v>4368</v>
      </c>
      <c r="F7" s="49">
        <f>+E7/C7*100</f>
        <v>84.40579710144928</v>
      </c>
      <c r="G7" s="47">
        <v>80250</v>
      </c>
      <c r="H7" s="49">
        <f>+G7/B7*100</f>
        <v>24.32253039179732</v>
      </c>
      <c r="I7" s="50" t="s">
        <v>226</v>
      </c>
      <c r="J7" s="34" t="s">
        <v>227</v>
      </c>
    </row>
    <row r="8" spans="1:10" ht="11.25" customHeight="1">
      <c r="A8" s="89" t="s">
        <v>228</v>
      </c>
      <c r="B8" s="45">
        <v>30443</v>
      </c>
      <c r="C8" s="45">
        <v>278</v>
      </c>
      <c r="D8" s="46" t="s">
        <v>229</v>
      </c>
      <c r="E8" s="47">
        <v>206</v>
      </c>
      <c r="F8" s="49">
        <f>+E8/C8*100</f>
        <v>74.10071942446042</v>
      </c>
      <c r="G8" s="47">
        <v>1148</v>
      </c>
      <c r="H8" s="49">
        <f>+G8/B8*100</f>
        <v>3.7709818349045756</v>
      </c>
      <c r="I8" s="50" t="s">
        <v>230</v>
      </c>
      <c r="J8" s="34" t="s">
        <v>231</v>
      </c>
    </row>
    <row r="9" spans="1:10" ht="11.25" customHeight="1">
      <c r="A9" s="89" t="s">
        <v>232</v>
      </c>
      <c r="B9" s="45">
        <v>50705</v>
      </c>
      <c r="C9" s="45">
        <v>2022</v>
      </c>
      <c r="D9" s="46" t="s">
        <v>229</v>
      </c>
      <c r="E9" s="47">
        <v>1585</v>
      </c>
      <c r="F9" s="49">
        <f>+E9/C9*100</f>
        <v>78.38773491592482</v>
      </c>
      <c r="G9" s="47">
        <v>7102</v>
      </c>
      <c r="H9" s="49">
        <f>+G9/B9*100</f>
        <v>14.006508233901982</v>
      </c>
      <c r="I9" s="50" t="s">
        <v>233</v>
      </c>
      <c r="J9" s="132" t="s">
        <v>234</v>
      </c>
    </row>
    <row r="10" spans="1:10" ht="11.25" customHeight="1">
      <c r="A10" s="89" t="s">
        <v>235</v>
      </c>
      <c r="B10" s="45">
        <v>3070</v>
      </c>
      <c r="C10" s="45">
        <v>101</v>
      </c>
      <c r="D10" s="46" t="s">
        <v>83</v>
      </c>
      <c r="E10" s="47">
        <v>89</v>
      </c>
      <c r="F10" s="49">
        <f>+E10/C10*100</f>
        <v>88.11881188118812</v>
      </c>
      <c r="G10" s="47">
        <v>750</v>
      </c>
      <c r="H10" s="49">
        <f>+G10/B10*100</f>
        <v>24.429967426710096</v>
      </c>
      <c r="I10" s="50">
        <v>0.67</v>
      </c>
      <c r="J10" s="34" t="s">
        <v>236</v>
      </c>
    </row>
    <row r="11" spans="1:10" ht="11.25" customHeight="1">
      <c r="A11" s="89" t="s">
        <v>237</v>
      </c>
      <c r="B11" s="45">
        <v>6620</v>
      </c>
      <c r="C11" s="45"/>
      <c r="D11" s="46"/>
      <c r="E11" s="47"/>
      <c r="F11" s="49"/>
      <c r="G11" s="47">
        <v>1787</v>
      </c>
      <c r="H11" s="49">
        <f>+G11/B11*100</f>
        <v>26.99395770392749</v>
      </c>
      <c r="I11" s="50"/>
      <c r="J11" s="34" t="s">
        <v>238</v>
      </c>
    </row>
    <row r="12" spans="1:10" ht="11.25" customHeight="1">
      <c r="A12" s="89" t="s">
        <v>239</v>
      </c>
      <c r="B12" s="45">
        <v>12355</v>
      </c>
      <c r="C12" s="45">
        <v>843</v>
      </c>
      <c r="D12" s="46" t="s">
        <v>229</v>
      </c>
      <c r="E12" s="47">
        <v>712</v>
      </c>
      <c r="F12" s="49">
        <f>+E12/C12*100</f>
        <v>84.46026097271648</v>
      </c>
      <c r="G12" s="47">
        <v>2481</v>
      </c>
      <c r="H12" s="49">
        <f>+G12/B12*100</f>
        <v>20.080938891137194</v>
      </c>
      <c r="I12" s="50" t="s">
        <v>240</v>
      </c>
      <c r="J12" s="132" t="s">
        <v>241</v>
      </c>
    </row>
    <row r="13" spans="1:10" ht="11.25" customHeight="1">
      <c r="A13" s="89" t="s">
        <v>242</v>
      </c>
      <c r="B13" s="45">
        <v>928</v>
      </c>
      <c r="C13" s="45">
        <v>396</v>
      </c>
      <c r="D13" s="46" t="s">
        <v>69</v>
      </c>
      <c r="E13" s="47">
        <v>325</v>
      </c>
      <c r="F13" s="49">
        <f>+E13/C13*100</f>
        <v>82.07070707070707</v>
      </c>
      <c r="G13" s="47">
        <v>269</v>
      </c>
      <c r="H13" s="49">
        <f>+G13/B13*100</f>
        <v>28.987068965517242</v>
      </c>
      <c r="I13" s="50">
        <v>0.58</v>
      </c>
      <c r="J13" s="34" t="s">
        <v>243</v>
      </c>
    </row>
    <row r="14" spans="1:10" ht="11.25" customHeight="1">
      <c r="A14" s="89" t="s">
        <v>244</v>
      </c>
      <c r="B14" s="45">
        <v>3750</v>
      </c>
      <c r="C14" s="45">
        <v>830</v>
      </c>
      <c r="D14" s="46" t="s">
        <v>245</v>
      </c>
      <c r="E14" s="47">
        <v>719</v>
      </c>
      <c r="F14" s="49">
        <f>+E14/C14*100</f>
        <v>86.62650602409639</v>
      </c>
      <c r="G14" s="47">
        <v>610</v>
      </c>
      <c r="H14" s="49">
        <f>+G14/B14*100</f>
        <v>16.266666666666666</v>
      </c>
      <c r="I14" s="50" t="s">
        <v>246</v>
      </c>
      <c r="J14" s="34" t="s">
        <v>247</v>
      </c>
    </row>
    <row r="15" spans="1:10" ht="11.25" customHeight="1">
      <c r="A15" s="89" t="s">
        <v>248</v>
      </c>
      <c r="B15" s="45">
        <v>1675</v>
      </c>
      <c r="C15" s="45">
        <v>25</v>
      </c>
      <c r="D15" s="46" t="s">
        <v>36</v>
      </c>
      <c r="E15" s="47">
        <v>22</v>
      </c>
      <c r="F15" s="49">
        <f>+E15/C15*100</f>
        <v>88</v>
      </c>
      <c r="G15" s="47">
        <v>150</v>
      </c>
      <c r="H15" s="49">
        <f>+G15/B15*100</f>
        <v>8.955223880597014</v>
      </c>
      <c r="I15" s="50"/>
      <c r="J15" s="34" t="s">
        <v>249</v>
      </c>
    </row>
    <row r="16" spans="1:11" s="108" customFormat="1" ht="11.25" customHeight="1">
      <c r="A16" s="99" t="s">
        <v>250</v>
      </c>
      <c r="B16" s="100">
        <v>1779</v>
      </c>
      <c r="C16" s="100">
        <v>1100</v>
      </c>
      <c r="D16" s="102" t="s">
        <v>251</v>
      </c>
      <c r="E16" s="103">
        <f>+C16*0.9</f>
        <v>990</v>
      </c>
      <c r="F16" s="104">
        <f>+E16/C16*100</f>
        <v>90</v>
      </c>
      <c r="G16" s="103">
        <f>+E16:E17*0.8*1.2</f>
        <v>950.4</v>
      </c>
      <c r="H16" s="104">
        <f>+G16/B16*100</f>
        <v>53.42327150084317</v>
      </c>
      <c r="I16" s="101"/>
      <c r="J16" s="132" t="s">
        <v>252</v>
      </c>
      <c r="K16" s="133"/>
    </row>
    <row r="17" spans="1:11" ht="11.25" customHeight="1">
      <c r="A17" s="89" t="s">
        <v>253</v>
      </c>
      <c r="B17" s="45">
        <v>3160</v>
      </c>
      <c r="C17" s="45">
        <v>317</v>
      </c>
      <c r="D17" s="46" t="s">
        <v>36</v>
      </c>
      <c r="E17" s="47">
        <v>228</v>
      </c>
      <c r="F17" s="104">
        <f>+E17/C17*100</f>
        <v>71.92429022082018</v>
      </c>
      <c r="G17" s="47">
        <v>379</v>
      </c>
      <c r="H17" s="49">
        <f>+G17/B17*100</f>
        <v>11.99367088607595</v>
      </c>
      <c r="I17" s="50">
        <v>0.66</v>
      </c>
      <c r="J17" s="34" t="s">
        <v>254</v>
      </c>
      <c r="K17" s="78"/>
    </row>
    <row r="18" spans="1:11" ht="11.25" customHeight="1">
      <c r="A18" s="89" t="s">
        <v>255</v>
      </c>
      <c r="B18" s="45">
        <v>407</v>
      </c>
      <c r="C18" s="45">
        <v>229</v>
      </c>
      <c r="D18" s="46" t="s">
        <v>171</v>
      </c>
      <c r="E18" s="47">
        <v>180</v>
      </c>
      <c r="F18" s="49">
        <f>+E18/C18*100</f>
        <v>78.60262008733623</v>
      </c>
      <c r="G18" s="47">
        <v>48</v>
      </c>
      <c r="H18" s="49">
        <f>+G18/B18*100</f>
        <v>11.793611793611793</v>
      </c>
      <c r="I18" s="50"/>
      <c r="J18" s="132" t="s">
        <v>256</v>
      </c>
      <c r="K18" s="78"/>
    </row>
    <row r="19" spans="1:11" ht="11.25" customHeight="1">
      <c r="A19" s="89" t="s">
        <v>257</v>
      </c>
      <c r="B19" s="45">
        <v>112349</v>
      </c>
      <c r="C19" s="45">
        <v>5549</v>
      </c>
      <c r="D19" s="134" t="s">
        <v>258</v>
      </c>
      <c r="E19" s="47">
        <v>4211</v>
      </c>
      <c r="F19" s="49">
        <f>+E19/C19*100</f>
        <v>75.88754730582087</v>
      </c>
      <c r="G19" s="47">
        <v>40793</v>
      </c>
      <c r="H19" s="49">
        <f>+G19/B19*100</f>
        <v>36.309179431948664</v>
      </c>
      <c r="I19" s="50">
        <v>0.63</v>
      </c>
      <c r="J19" s="34" t="s">
        <v>259</v>
      </c>
      <c r="K19" s="78"/>
    </row>
    <row r="20" spans="1:11" ht="11.25" customHeight="1">
      <c r="A20" s="89" t="s">
        <v>260</v>
      </c>
      <c r="B20" s="45">
        <v>6254</v>
      </c>
      <c r="C20" s="45">
        <v>269</v>
      </c>
      <c r="D20" s="46" t="s">
        <v>261</v>
      </c>
      <c r="E20" s="47">
        <v>188</v>
      </c>
      <c r="F20" s="49">
        <f>+E20/C20*100</f>
        <v>69.88847583643123</v>
      </c>
      <c r="G20" s="47">
        <v>1547</v>
      </c>
      <c r="H20" s="49">
        <f>+G20/B20*100</f>
        <v>24.73616885193476</v>
      </c>
      <c r="I20" s="50" t="s">
        <v>226</v>
      </c>
      <c r="J20" s="34" t="s">
        <v>262</v>
      </c>
      <c r="K20" s="78"/>
    </row>
    <row r="21" spans="1:11" ht="11.25" customHeight="1">
      <c r="A21" s="89" t="s">
        <v>263</v>
      </c>
      <c r="B21" s="45">
        <v>2769</v>
      </c>
      <c r="C21" s="45">
        <v>249</v>
      </c>
      <c r="D21" s="46" t="s">
        <v>264</v>
      </c>
      <c r="E21" s="47">
        <v>163</v>
      </c>
      <c r="F21" s="49">
        <f>+E21/C21*100</f>
        <v>65.46184738955823</v>
      </c>
      <c r="G21" s="47">
        <v>230</v>
      </c>
      <c r="H21" s="49">
        <f>+G21/B21*100</f>
        <v>8.30624774286746</v>
      </c>
      <c r="I21" s="50">
        <v>0.75</v>
      </c>
      <c r="J21" s="34" t="s">
        <v>265</v>
      </c>
      <c r="K21" s="78"/>
    </row>
    <row r="22" spans="1:11" ht="11.25" customHeight="1">
      <c r="A22" s="89" t="s">
        <v>266</v>
      </c>
      <c r="B22" s="45">
        <v>31087</v>
      </c>
      <c r="C22" s="45">
        <v>290</v>
      </c>
      <c r="D22" s="46" t="s">
        <v>229</v>
      </c>
      <c r="E22" s="47">
        <v>242</v>
      </c>
      <c r="F22" s="49">
        <f>+E22/C22*100</f>
        <v>83.44827586206897</v>
      </c>
      <c r="G22" s="47">
        <v>1340</v>
      </c>
      <c r="H22" s="49">
        <f>+G22/B22*100</f>
        <v>4.310483481841284</v>
      </c>
      <c r="I22" s="50">
        <v>0.94</v>
      </c>
      <c r="J22" s="34" t="s">
        <v>267</v>
      </c>
      <c r="K22" s="78"/>
    </row>
    <row r="23" spans="1:11" ht="11.25" customHeight="1">
      <c r="A23" s="89" t="s">
        <v>268</v>
      </c>
      <c r="B23" s="45">
        <v>38742</v>
      </c>
      <c r="C23" s="45">
        <v>2260</v>
      </c>
      <c r="D23" s="46" t="s">
        <v>36</v>
      </c>
      <c r="E23" s="47">
        <v>1754</v>
      </c>
      <c r="F23" s="49">
        <f>+E23/C23*100</f>
        <v>77.61061946902656</v>
      </c>
      <c r="G23" s="47">
        <v>2268</v>
      </c>
      <c r="H23" s="49">
        <f>+G23/B23*100</f>
        <v>5.854111816633111</v>
      </c>
      <c r="I23" s="50">
        <v>0.86</v>
      </c>
      <c r="J23" s="34" t="s">
        <v>269</v>
      </c>
      <c r="K23" s="43" t="s">
        <v>270</v>
      </c>
    </row>
    <row r="24" spans="1:10" ht="11.25" customHeight="1">
      <c r="A24" s="89" t="s">
        <v>271</v>
      </c>
      <c r="B24" s="45">
        <v>271</v>
      </c>
      <c r="C24" s="45">
        <v>16</v>
      </c>
      <c r="D24" s="46" t="s">
        <v>272</v>
      </c>
      <c r="E24" s="47">
        <v>14</v>
      </c>
      <c r="F24" s="49">
        <f>+E24/C24*100</f>
        <v>87.5</v>
      </c>
      <c r="G24" s="47">
        <v>61</v>
      </c>
      <c r="H24" s="49">
        <f>+G24/B24*100</f>
        <v>22.509225092250922</v>
      </c>
      <c r="I24" s="50">
        <v>0.77</v>
      </c>
      <c r="J24" s="34" t="s">
        <v>273</v>
      </c>
    </row>
    <row r="25" spans="1:10" ht="11.25" customHeight="1">
      <c r="A25" s="89" t="s">
        <v>274</v>
      </c>
      <c r="B25" s="45">
        <v>16420</v>
      </c>
      <c r="C25" s="45">
        <v>57</v>
      </c>
      <c r="D25" s="46" t="s">
        <v>182</v>
      </c>
      <c r="E25" s="47">
        <v>36</v>
      </c>
      <c r="F25" s="49">
        <f>+E25/C25*100</f>
        <v>63.1578947368421</v>
      </c>
      <c r="G25" s="47">
        <v>920</v>
      </c>
      <c r="H25" s="49">
        <f>+G25/B25*100</f>
        <v>5.602923264311815</v>
      </c>
      <c r="I25" s="50">
        <v>0.84</v>
      </c>
      <c r="J25" s="34" t="s">
        <v>275</v>
      </c>
    </row>
    <row r="26" spans="1:10" ht="11.25" customHeight="1">
      <c r="A26" s="89" t="s">
        <v>276</v>
      </c>
      <c r="B26" s="45">
        <v>27074</v>
      </c>
      <c r="C26" s="45">
        <v>423</v>
      </c>
      <c r="D26" s="46" t="s">
        <v>229</v>
      </c>
      <c r="E26" s="47">
        <v>296</v>
      </c>
      <c r="F26" s="49">
        <f>+E26/C26*100</f>
        <v>69.97635933806147</v>
      </c>
      <c r="G26" s="47">
        <v>1445</v>
      </c>
      <c r="H26" s="49">
        <f>+G26/B26*100</f>
        <v>5.337223904853365</v>
      </c>
      <c r="I26" s="50">
        <v>0.88</v>
      </c>
      <c r="J26" s="34" t="s">
        <v>277</v>
      </c>
    </row>
    <row r="27" spans="1:9" ht="12.75">
      <c r="A27" s="86" t="s">
        <v>211</v>
      </c>
      <c r="B27" s="45">
        <f>SUM(B4:B26)</f>
        <v>891446</v>
      </c>
      <c r="C27" s="45">
        <f>SUM(C4:C26)</f>
        <v>21182</v>
      </c>
      <c r="D27" s="46"/>
      <c r="E27" s="47">
        <f>SUM(E4:E26)</f>
        <v>16972</v>
      </c>
      <c r="F27" s="109">
        <f>+E27/C27*100</f>
        <v>80.12463412331225</v>
      </c>
      <c r="G27" s="47">
        <f>SUM(G4:G26)</f>
        <v>172132.4</v>
      </c>
      <c r="H27" s="57">
        <f>+G27/B27*100</f>
        <v>19.30934683648813</v>
      </c>
      <c r="I27" s="50"/>
    </row>
    <row r="28" spans="1:10" ht="12.75">
      <c r="A28" s="86" t="s">
        <v>124</v>
      </c>
      <c r="B28" s="45">
        <v>2868</v>
      </c>
      <c r="C28" s="45">
        <v>1151</v>
      </c>
      <c r="D28" s="47"/>
      <c r="E28" s="47">
        <f>+C28*F27/100</f>
        <v>922.2345387593239</v>
      </c>
      <c r="F28" s="109">
        <f>+E28/C28*100</f>
        <v>80.12463412331225</v>
      </c>
      <c r="G28" s="47">
        <f>+B28*H27/100</f>
        <v>553.7920672704796</v>
      </c>
      <c r="H28" s="57">
        <f>+G28/B28*100</f>
        <v>19.30934683648813</v>
      </c>
      <c r="I28" s="50"/>
      <c r="J28" s="34" t="s">
        <v>125</v>
      </c>
    </row>
    <row r="29" spans="1:10" s="137" customFormat="1" ht="12.75">
      <c r="A29" s="135" t="s">
        <v>278</v>
      </c>
      <c r="B29" s="59">
        <f>+B27+B28</f>
        <v>894314</v>
      </c>
      <c r="C29" s="59">
        <f>+C27+C28</f>
        <v>22333</v>
      </c>
      <c r="D29" s="60"/>
      <c r="E29" s="60">
        <f>+E27+E28</f>
        <v>17894.234538759323</v>
      </c>
      <c r="F29" s="61">
        <f>+E29/C29*100</f>
        <v>80.12463412331225</v>
      </c>
      <c r="G29" s="60">
        <f>+G27+G28</f>
        <v>172686.1920672705</v>
      </c>
      <c r="H29" s="62">
        <f>+G29/B29*100</f>
        <v>19.309346836488135</v>
      </c>
      <c r="I29" s="63"/>
      <c r="J29" s="136"/>
    </row>
    <row r="30" spans="2:10" s="128" customFormat="1" ht="12.75">
      <c r="B30" s="67"/>
      <c r="C30" s="67"/>
      <c r="D30" s="69"/>
      <c r="E30" s="69"/>
      <c r="F30" s="71"/>
      <c r="G30" s="69"/>
      <c r="H30" s="68"/>
      <c r="I30" s="72"/>
      <c r="J30" s="138"/>
    </row>
    <row r="31" spans="1:10" s="128" customFormat="1" ht="12.75">
      <c r="A31" s="43" t="s">
        <v>16</v>
      </c>
      <c r="B31" s="67"/>
      <c r="C31" s="67"/>
      <c r="D31" s="69"/>
      <c r="E31" s="69"/>
      <c r="F31" s="71"/>
      <c r="G31" s="69"/>
      <c r="H31" s="68"/>
      <c r="I31" s="72"/>
      <c r="J31" s="138"/>
    </row>
    <row r="32" spans="1:10" s="128" customFormat="1" ht="14.25" customHeight="1">
      <c r="A32" s="83" t="s">
        <v>279</v>
      </c>
      <c r="B32" s="83"/>
      <c r="C32" s="83"/>
      <c r="D32" s="83"/>
      <c r="E32" s="83"/>
      <c r="F32" s="83"/>
      <c r="G32" s="83"/>
      <c r="H32" s="83"/>
      <c r="I32" s="83"/>
      <c r="J32" s="138"/>
    </row>
    <row r="33" spans="1:10" s="128" customFormat="1" ht="24.75" customHeight="1">
      <c r="A33" s="51" t="s">
        <v>280</v>
      </c>
      <c r="B33" s="75"/>
      <c r="C33" s="75"/>
      <c r="D33" s="75"/>
      <c r="E33" s="75"/>
      <c r="F33" s="75"/>
      <c r="G33" s="75"/>
      <c r="H33" s="75"/>
      <c r="I33" s="75"/>
      <c r="J33" s="138"/>
    </row>
    <row r="34" spans="1:9" ht="13.5" customHeight="1">
      <c r="A34" s="76" t="s">
        <v>128</v>
      </c>
      <c r="B34" s="76"/>
      <c r="C34" s="76"/>
      <c r="D34" s="76"/>
      <c r="E34" s="76"/>
      <c r="F34" s="76"/>
      <c r="G34" s="76"/>
      <c r="H34" s="76"/>
      <c r="I34" s="76"/>
    </row>
  </sheetData>
  <sheetProtection selectLockedCells="1" selectUnlockedCells="1"/>
  <mergeCells count="3">
    <mergeCell ref="A2:I2"/>
    <mergeCell ref="A32:I32"/>
    <mergeCell ref="A34:I34"/>
  </mergeCells>
  <printOptions/>
  <pageMargins left="0.7875" right="0.7875" top="0.29444444444444445" bottom="0.001388888888888889"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0"/>
  <sheetViews>
    <sheetView zoomScale="80" zoomScaleNormal="80" workbookViewId="0" topLeftCell="A1">
      <selection activeCell="A5" sqref="A5"/>
    </sheetView>
  </sheetViews>
  <sheetFormatPr defaultColWidth="11.421875" defaultRowHeight="12.75"/>
  <cols>
    <col min="1" max="1" width="13.421875" style="139" customWidth="1"/>
    <col min="2" max="3" width="11.57421875" style="140" customWidth="1"/>
    <col min="4" max="4" width="13.57421875" style="140" customWidth="1"/>
    <col min="5" max="5" width="12.00390625" style="140" customWidth="1"/>
    <col min="6" max="6" width="8.421875" style="140" customWidth="1"/>
    <col min="7" max="7" width="13.28125" style="140" customWidth="1"/>
    <col min="8" max="8" width="11.8515625" style="140" customWidth="1"/>
    <col min="9" max="9" width="12.00390625" style="139" customWidth="1"/>
    <col min="10" max="10" width="38.28125" style="139" customWidth="1"/>
    <col min="11" max="16384" width="11.57421875" style="139" customWidth="1"/>
  </cols>
  <sheetData>
    <row r="1" spans="1:10" ht="12.75">
      <c r="A1" s="141"/>
      <c r="B1" s="142"/>
      <c r="C1" s="142"/>
      <c r="D1" s="142"/>
      <c r="E1" s="142"/>
      <c r="F1" s="142"/>
      <c r="G1" s="142"/>
      <c r="H1" s="142"/>
      <c r="I1" s="143"/>
      <c r="J1" s="144"/>
    </row>
    <row r="2" spans="1:10" ht="20.25" customHeight="1">
      <c r="A2" s="141"/>
      <c r="B2" s="142" t="s">
        <v>281</v>
      </c>
      <c r="C2" s="142"/>
      <c r="D2" s="142"/>
      <c r="E2" s="142"/>
      <c r="F2" s="142"/>
      <c r="G2" s="142"/>
      <c r="H2" s="142"/>
      <c r="I2" s="143"/>
      <c r="J2" s="144"/>
    </row>
    <row r="3" spans="1:10" s="3" customFormat="1" ht="12.75">
      <c r="A3" s="89" t="s">
        <v>19</v>
      </c>
      <c r="B3" s="90" t="s">
        <v>1</v>
      </c>
      <c r="C3" s="90" t="s">
        <v>2</v>
      </c>
      <c r="D3" s="91" t="s">
        <v>20</v>
      </c>
      <c r="E3" s="91" t="s">
        <v>3</v>
      </c>
      <c r="F3" s="92" t="s">
        <v>4</v>
      </c>
      <c r="G3" s="91" t="s">
        <v>5</v>
      </c>
      <c r="H3" s="92" t="s">
        <v>6</v>
      </c>
      <c r="I3" s="93" t="s">
        <v>21</v>
      </c>
      <c r="J3" s="94" t="s">
        <v>22</v>
      </c>
    </row>
    <row r="4" spans="1:10" ht="11.25" customHeight="1">
      <c r="A4" s="145" t="s">
        <v>282</v>
      </c>
      <c r="B4" s="146">
        <v>67503</v>
      </c>
      <c r="C4" s="146">
        <v>205</v>
      </c>
      <c r="D4" s="147" t="s">
        <v>283</v>
      </c>
      <c r="E4" s="147">
        <v>128</v>
      </c>
      <c r="F4" s="148">
        <f>+E4/C4</f>
        <v>0.624390243902439</v>
      </c>
      <c r="G4" s="147">
        <v>6878</v>
      </c>
      <c r="H4" s="148">
        <f>+G4/B4</f>
        <v>0.10189176777328415</v>
      </c>
      <c r="I4" s="146" t="s">
        <v>284</v>
      </c>
      <c r="J4" s="144" t="s">
        <v>285</v>
      </c>
    </row>
    <row r="5" spans="1:10" ht="11.25" customHeight="1">
      <c r="A5" s="145" t="s">
        <v>286</v>
      </c>
      <c r="B5" s="146">
        <v>410933</v>
      </c>
      <c r="C5" s="146">
        <v>2205</v>
      </c>
      <c r="D5" s="147" t="s">
        <v>287</v>
      </c>
      <c r="E5" s="147">
        <v>1722</v>
      </c>
      <c r="F5" s="148">
        <f>+E5/C5</f>
        <v>0.780952380952381</v>
      </c>
      <c r="G5" s="147">
        <v>118224</v>
      </c>
      <c r="H5" s="148">
        <f>+G5/B5</f>
        <v>0.2876965344715562</v>
      </c>
      <c r="I5" s="149">
        <v>0.78</v>
      </c>
      <c r="J5" s="150" t="s">
        <v>288</v>
      </c>
    </row>
    <row r="6" spans="1:9" s="155" customFormat="1" ht="12.75">
      <c r="A6" s="151" t="s">
        <v>278</v>
      </c>
      <c r="B6" s="152">
        <f>+B5+B4</f>
        <v>478436</v>
      </c>
      <c r="C6" s="152">
        <f>+C5+C4</f>
        <v>2410</v>
      </c>
      <c r="D6" s="153"/>
      <c r="E6" s="153">
        <f>+E5+E4</f>
        <v>1850</v>
      </c>
      <c r="F6" s="154">
        <f>+E6/C6</f>
        <v>0.7676348547717843</v>
      </c>
      <c r="G6" s="153">
        <f>+G5+G4</f>
        <v>125102</v>
      </c>
      <c r="H6" s="154">
        <f>+G6/B6</f>
        <v>0.2614811594445234</v>
      </c>
      <c r="I6" s="152"/>
    </row>
    <row r="8" spans="1:9" ht="12.75">
      <c r="A8" s="43" t="s">
        <v>16</v>
      </c>
      <c r="B8" s="67"/>
      <c r="C8" s="67"/>
      <c r="D8" s="69"/>
      <c r="E8" s="69"/>
      <c r="F8" s="71"/>
      <c r="G8" s="69"/>
      <c r="H8" s="68"/>
      <c r="I8" s="72"/>
    </row>
    <row r="9" spans="1:9" ht="13.5" customHeight="1">
      <c r="A9" s="83" t="s">
        <v>126</v>
      </c>
      <c r="B9" s="83"/>
      <c r="C9" s="83"/>
      <c r="D9" s="83"/>
      <c r="E9" s="83"/>
      <c r="F9" s="83"/>
      <c r="G9" s="83"/>
      <c r="H9" s="83"/>
      <c r="I9" s="83"/>
    </row>
    <row r="10" spans="1:9" ht="13.5" customHeight="1">
      <c r="A10" s="76" t="s">
        <v>128</v>
      </c>
      <c r="B10" s="76"/>
      <c r="C10" s="76"/>
      <c r="D10" s="76"/>
      <c r="E10" s="76"/>
      <c r="F10" s="76"/>
      <c r="G10" s="76"/>
      <c r="H10" s="76"/>
      <c r="I10" s="76"/>
    </row>
  </sheetData>
  <sheetProtection selectLockedCells="1" selectUnlockedCells="1"/>
  <mergeCells count="3">
    <mergeCell ref="B2:H2"/>
    <mergeCell ref="A9:I9"/>
    <mergeCell ref="A10:I10"/>
  </mergeCells>
  <printOptions/>
  <pageMargins left="0.7875" right="0.7875" top="0.7875" bottom="1.0527777777777778" header="0.5118055555555555" footer="0.7875"/>
  <pageSetup horizontalDpi="300" verticalDpi="300" orientation="landscape" paperSize="9"/>
  <headerFooter alignWithMargins="0">
    <oddFooter>&amp;C&amp;"Times New Roman,Regular"&amp;12Página &amp;P</oddFooter>
  </headerFooter>
</worksheet>
</file>

<file path=xl/worksheets/sheet6.xml><?xml version="1.0" encoding="utf-8"?>
<worksheet xmlns="http://schemas.openxmlformats.org/spreadsheetml/2006/main" xmlns:r="http://schemas.openxmlformats.org/officeDocument/2006/relationships">
  <dimension ref="A1:R52"/>
  <sheetViews>
    <sheetView zoomScale="80" zoomScaleNormal="80" workbookViewId="0" topLeftCell="A1">
      <selection activeCell="A4" sqref="A4"/>
    </sheetView>
  </sheetViews>
  <sheetFormatPr defaultColWidth="11.421875" defaultRowHeight="12.75"/>
  <cols>
    <col min="1" max="1" width="21.28125" style="78" customWidth="1"/>
    <col min="2" max="2" width="11.28125" style="156" customWidth="1"/>
    <col min="3" max="3" width="12.7109375" style="157" customWidth="1"/>
    <col min="4" max="4" width="14.8515625" style="78" customWidth="1"/>
    <col min="5" max="5" width="10.57421875" style="157" customWidth="1"/>
    <col min="6" max="6" width="9.28125" style="157" customWidth="1"/>
    <col min="7" max="7" width="14.421875" style="157" customWidth="1"/>
    <col min="8" max="8" width="11.00390625" style="157" customWidth="1"/>
    <col min="9" max="9" width="13.7109375" style="43" customWidth="1"/>
    <col min="10" max="10" width="177.57421875" style="34" customWidth="1"/>
    <col min="11" max="16384" width="11.57421875" style="43" customWidth="1"/>
  </cols>
  <sheetData>
    <row r="1" spans="1:9" ht="12.75">
      <c r="A1" s="158"/>
      <c r="B1" s="159"/>
      <c r="C1" s="159"/>
      <c r="D1" s="159"/>
      <c r="E1" s="159"/>
      <c r="F1" s="159"/>
      <c r="G1" s="159"/>
      <c r="H1" s="159"/>
      <c r="I1" s="37"/>
    </row>
    <row r="2" spans="1:9" ht="20.25" customHeight="1">
      <c r="A2" s="160" t="s">
        <v>289</v>
      </c>
      <c r="B2" s="160"/>
      <c r="C2" s="160"/>
      <c r="D2" s="160"/>
      <c r="E2" s="160"/>
      <c r="F2" s="160"/>
      <c r="G2" s="160"/>
      <c r="H2" s="160"/>
      <c r="I2" s="160"/>
    </row>
    <row r="3" spans="1:10" ht="12.75">
      <c r="A3" s="89" t="s">
        <v>19</v>
      </c>
      <c r="B3" s="90" t="s">
        <v>1</v>
      </c>
      <c r="C3" s="90" t="s">
        <v>2</v>
      </c>
      <c r="D3" s="91" t="s">
        <v>20</v>
      </c>
      <c r="E3" s="91" t="s">
        <v>3</v>
      </c>
      <c r="F3" s="92" t="s">
        <v>4</v>
      </c>
      <c r="G3" s="91" t="s">
        <v>5</v>
      </c>
      <c r="H3" s="92" t="s">
        <v>6</v>
      </c>
      <c r="I3" s="93" t="s">
        <v>130</v>
      </c>
      <c r="J3" s="161" t="s">
        <v>22</v>
      </c>
    </row>
    <row r="4" spans="1:10" ht="11.25" customHeight="1">
      <c r="A4" s="158" t="s">
        <v>290</v>
      </c>
      <c r="B4" s="47">
        <v>1888</v>
      </c>
      <c r="C4" s="47">
        <v>350</v>
      </c>
      <c r="D4" s="46" t="s">
        <v>69</v>
      </c>
      <c r="E4" s="47">
        <v>305</v>
      </c>
      <c r="F4" s="49">
        <f>+E4/C4*100</f>
        <v>87.14285714285714</v>
      </c>
      <c r="G4" s="47">
        <v>334</v>
      </c>
      <c r="H4" s="49">
        <f>+G4/B4*100</f>
        <v>17.690677966101696</v>
      </c>
      <c r="I4" s="50">
        <v>0.84</v>
      </c>
      <c r="J4" s="34" t="s">
        <v>291</v>
      </c>
    </row>
    <row r="5" spans="1:10" ht="11.25" customHeight="1">
      <c r="A5" s="158" t="s">
        <v>292</v>
      </c>
      <c r="B5" s="47">
        <v>3189</v>
      </c>
      <c r="C5" s="47">
        <v>165.4</v>
      </c>
      <c r="D5" s="46" t="s">
        <v>293</v>
      </c>
      <c r="E5" s="47">
        <v>90.5</v>
      </c>
      <c r="F5" s="49">
        <f>+E5/C5*100</f>
        <v>54.71584038694075</v>
      </c>
      <c r="G5" s="47">
        <v>1643</v>
      </c>
      <c r="H5" s="49">
        <f>+G5/B5*100</f>
        <v>51.520852931953584</v>
      </c>
      <c r="I5" s="50" t="s">
        <v>294</v>
      </c>
      <c r="J5" s="34" t="s">
        <v>295</v>
      </c>
    </row>
    <row r="6" spans="1:10" ht="11.25" customHeight="1">
      <c r="A6" s="158" t="s">
        <v>296</v>
      </c>
      <c r="B6" s="47">
        <v>8897</v>
      </c>
      <c r="C6" s="47">
        <v>506</v>
      </c>
      <c r="D6" s="46" t="s">
        <v>136</v>
      </c>
      <c r="E6" s="47">
        <v>502</v>
      </c>
      <c r="F6" s="49">
        <f>+E6/C6*100</f>
        <v>99.2094861660079</v>
      </c>
      <c r="G6" s="47">
        <v>1532</v>
      </c>
      <c r="H6" s="49">
        <f>+G6/B6*100</f>
        <v>17.219287400247275</v>
      </c>
      <c r="I6" s="50"/>
      <c r="J6" s="162" t="s">
        <v>297</v>
      </c>
    </row>
    <row r="7" spans="1:10" ht="11.25" customHeight="1">
      <c r="A7" s="158" t="s">
        <v>298</v>
      </c>
      <c r="B7" s="47">
        <v>1374</v>
      </c>
      <c r="C7" s="47">
        <v>48</v>
      </c>
      <c r="D7" s="46" t="s">
        <v>299</v>
      </c>
      <c r="E7" s="47">
        <v>15.4</v>
      </c>
      <c r="F7" s="49">
        <f>+E7/C7*100</f>
        <v>32.083333333333336</v>
      </c>
      <c r="G7" s="47">
        <v>118</v>
      </c>
      <c r="H7" s="49">
        <f>+G7/B7*100</f>
        <v>8.58806404657933</v>
      </c>
      <c r="I7" s="50" t="s">
        <v>300</v>
      </c>
      <c r="J7" s="34" t="s">
        <v>295</v>
      </c>
    </row>
    <row r="8" spans="1:10" ht="11.25" customHeight="1">
      <c r="A8" s="158" t="s">
        <v>301</v>
      </c>
      <c r="B8" s="47">
        <v>2136</v>
      </c>
      <c r="C8" s="47">
        <v>515</v>
      </c>
      <c r="D8" s="46" t="s">
        <v>36</v>
      </c>
      <c r="E8" s="47">
        <v>412</v>
      </c>
      <c r="F8" s="49">
        <f>+E8/C8*100</f>
        <v>80</v>
      </c>
      <c r="G8" s="47">
        <v>1000</v>
      </c>
      <c r="H8" s="49">
        <f>+G8/B8*100</f>
        <v>46.81647940074906</v>
      </c>
      <c r="I8" s="50"/>
      <c r="J8" s="34" t="s">
        <v>302</v>
      </c>
    </row>
    <row r="9" spans="1:10" ht="11.25" customHeight="1">
      <c r="A9" s="158" t="s">
        <v>303</v>
      </c>
      <c r="B9" s="47">
        <v>3051</v>
      </c>
      <c r="C9" s="47">
        <v>493.1</v>
      </c>
      <c r="D9" s="46" t="s">
        <v>304</v>
      </c>
      <c r="E9" s="47">
        <v>375.3</v>
      </c>
      <c r="F9" s="49">
        <f>+E9/C9*100</f>
        <v>76.11032244980734</v>
      </c>
      <c r="G9" s="47">
        <v>184</v>
      </c>
      <c r="H9" s="49">
        <f>+G9/B9*100</f>
        <v>6.03080957063258</v>
      </c>
      <c r="I9" s="50"/>
      <c r="J9" s="34" t="s">
        <v>295</v>
      </c>
    </row>
    <row r="10" spans="1:10" ht="11.25" customHeight="1">
      <c r="A10" s="158" t="s">
        <v>305</v>
      </c>
      <c r="B10" s="47">
        <v>979</v>
      </c>
      <c r="C10" s="47">
        <v>181.3</v>
      </c>
      <c r="D10" s="46" t="s">
        <v>293</v>
      </c>
      <c r="E10" s="47">
        <v>149.7</v>
      </c>
      <c r="F10" s="49">
        <f>+E10/C10*100</f>
        <v>82.57032542746828</v>
      </c>
      <c r="G10" s="47">
        <v>458</v>
      </c>
      <c r="H10" s="49">
        <f>+G10/B10*100</f>
        <v>46.782431052093976</v>
      </c>
      <c r="I10" s="50">
        <v>0.67</v>
      </c>
      <c r="J10" s="34" t="s">
        <v>295</v>
      </c>
    </row>
    <row r="11" spans="1:10" ht="11.25" customHeight="1">
      <c r="A11" s="158" t="s">
        <v>306</v>
      </c>
      <c r="B11" s="47">
        <v>146</v>
      </c>
      <c r="C11" s="47">
        <v>40.1</v>
      </c>
      <c r="D11" s="46" t="s">
        <v>293</v>
      </c>
      <c r="E11" s="47">
        <v>33.2</v>
      </c>
      <c r="F11" s="49">
        <f>+E11/C11*100</f>
        <v>82.79301745635911</v>
      </c>
      <c r="G11" s="47">
        <v>53</v>
      </c>
      <c r="H11" s="49">
        <f>+G11/B11*100</f>
        <v>36.3013698630137</v>
      </c>
      <c r="I11" s="50" t="s">
        <v>307</v>
      </c>
      <c r="J11" s="34" t="s">
        <v>295</v>
      </c>
    </row>
    <row r="12" spans="1:10" ht="11.25" customHeight="1">
      <c r="A12" s="158" t="s">
        <v>308</v>
      </c>
      <c r="B12" s="47">
        <v>3518</v>
      </c>
      <c r="C12" s="47">
        <v>39.4</v>
      </c>
      <c r="D12" s="46" t="s">
        <v>293</v>
      </c>
      <c r="E12" s="47">
        <v>28.5</v>
      </c>
      <c r="F12" s="49">
        <f>+E12/C12*100</f>
        <v>72.33502538071066</v>
      </c>
      <c r="G12" s="47">
        <v>221</v>
      </c>
      <c r="H12" s="49">
        <f>+G12/B12*100</f>
        <v>6.281978396816373</v>
      </c>
      <c r="I12" s="50">
        <v>0.92</v>
      </c>
      <c r="J12" s="34" t="s">
        <v>295</v>
      </c>
    </row>
    <row r="13" spans="1:10" ht="11.25" customHeight="1">
      <c r="A13" s="158" t="s">
        <v>309</v>
      </c>
      <c r="B13" s="47">
        <v>2663</v>
      </c>
      <c r="C13" s="47">
        <v>44.6</v>
      </c>
      <c r="D13" s="46" t="s">
        <v>293</v>
      </c>
      <c r="E13" s="47">
        <v>11.9</v>
      </c>
      <c r="F13" s="49">
        <f>+E13/C13*100</f>
        <v>26.681614349775785</v>
      </c>
      <c r="G13" s="47">
        <v>122</v>
      </c>
      <c r="H13" s="49">
        <f>+G13/B13*100</f>
        <v>4.581299286518964</v>
      </c>
      <c r="I13" s="50" t="s">
        <v>310</v>
      </c>
      <c r="J13" s="34" t="s">
        <v>295</v>
      </c>
    </row>
    <row r="14" spans="1:10" ht="11.25" customHeight="1">
      <c r="A14" s="158" t="s">
        <v>311</v>
      </c>
      <c r="B14" s="47">
        <v>906.8</v>
      </c>
      <c r="C14" s="47">
        <v>23.3</v>
      </c>
      <c r="D14" s="46" t="s">
        <v>293</v>
      </c>
      <c r="E14" s="47">
        <v>22.8</v>
      </c>
      <c r="F14" s="49">
        <f>+E14/C14*100</f>
        <v>97.85407725321889</v>
      </c>
      <c r="G14" s="47">
        <v>283</v>
      </c>
      <c r="H14" s="49">
        <f>+G14/B14*100</f>
        <v>31.20864578738421</v>
      </c>
      <c r="I14" s="50">
        <v>0.71</v>
      </c>
      <c r="J14" s="34" t="s">
        <v>295</v>
      </c>
    </row>
    <row r="15" spans="1:10" ht="11.25" customHeight="1">
      <c r="A15" s="158" t="s">
        <v>312</v>
      </c>
      <c r="B15" s="47">
        <v>2292</v>
      </c>
      <c r="C15" s="47">
        <v>68.2</v>
      </c>
      <c r="D15" s="46" t="s">
        <v>293</v>
      </c>
      <c r="E15" s="47">
        <v>27.4</v>
      </c>
      <c r="F15" s="49">
        <f>+E15/C15*100</f>
        <v>40.17595307917888</v>
      </c>
      <c r="G15" s="47">
        <v>353</v>
      </c>
      <c r="H15" s="49">
        <f>+G15/B15*100</f>
        <v>15.401396160558464</v>
      </c>
      <c r="I15" s="50" t="s">
        <v>313</v>
      </c>
      <c r="J15" s="34" t="s">
        <v>295</v>
      </c>
    </row>
    <row r="16" spans="1:10" ht="11.25" customHeight="1">
      <c r="A16" s="158" t="s">
        <v>314</v>
      </c>
      <c r="B16" s="47">
        <v>27400</v>
      </c>
      <c r="C16" s="47">
        <v>527.4</v>
      </c>
      <c r="D16" s="46" t="s">
        <v>293</v>
      </c>
      <c r="E16" s="47">
        <v>152.2</v>
      </c>
      <c r="F16" s="49">
        <f>+E16/C16*100</f>
        <v>28.85855138414865</v>
      </c>
      <c r="G16" s="47">
        <v>1358</v>
      </c>
      <c r="H16" s="49">
        <f>+G16/B16*100</f>
        <v>4.956204379562044</v>
      </c>
      <c r="I16" s="50" t="s">
        <v>315</v>
      </c>
      <c r="J16" s="34" t="s">
        <v>295</v>
      </c>
    </row>
    <row r="17" spans="1:10" ht="11.25" customHeight="1">
      <c r="A17" s="158" t="s">
        <v>316</v>
      </c>
      <c r="B17" s="47">
        <v>886</v>
      </c>
      <c r="C17" s="47">
        <v>730</v>
      </c>
      <c r="D17" s="46" t="s">
        <v>69</v>
      </c>
      <c r="E17" s="47">
        <v>680</v>
      </c>
      <c r="F17" s="49">
        <f>+E17/C17*100</f>
        <v>93.15068493150685</v>
      </c>
      <c r="G17" s="47">
        <v>421</v>
      </c>
      <c r="H17" s="49">
        <f>+G17/B17*100</f>
        <v>47.51693002257336</v>
      </c>
      <c r="I17" s="50"/>
      <c r="J17" s="162" t="s">
        <v>317</v>
      </c>
    </row>
    <row r="18" spans="1:10" ht="11.25" customHeight="1">
      <c r="A18" s="158" t="s">
        <v>318</v>
      </c>
      <c r="B18" s="47">
        <v>16931</v>
      </c>
      <c r="C18" s="47">
        <v>370.5</v>
      </c>
      <c r="D18" s="46" t="s">
        <v>299</v>
      </c>
      <c r="E18" s="47">
        <v>183.4</v>
      </c>
      <c r="F18" s="49">
        <f>+E18/C18*100</f>
        <v>49.500674763832656</v>
      </c>
      <c r="G18" s="47">
        <v>2446</v>
      </c>
      <c r="H18" s="49">
        <f>+G18/B18*100</f>
        <v>14.446872600555194</v>
      </c>
      <c r="I18" s="50" t="s">
        <v>319</v>
      </c>
      <c r="J18" s="34" t="s">
        <v>295</v>
      </c>
    </row>
    <row r="19" spans="1:10" ht="11.25" customHeight="1">
      <c r="A19" s="158" t="s">
        <v>320</v>
      </c>
      <c r="B19" s="47">
        <v>4076</v>
      </c>
      <c r="C19" s="47">
        <v>860.2</v>
      </c>
      <c r="D19" s="46" t="s">
        <v>293</v>
      </c>
      <c r="E19" s="47">
        <v>643.3</v>
      </c>
      <c r="F19" s="49">
        <f>+E19/C19*100</f>
        <v>74.78493373634038</v>
      </c>
      <c r="G19" s="47">
        <v>2155</v>
      </c>
      <c r="H19" s="49">
        <f>+G19/B19*100</f>
        <v>52.87046123650639</v>
      </c>
      <c r="I19" s="50" t="s">
        <v>321</v>
      </c>
      <c r="J19" s="34" t="s">
        <v>295</v>
      </c>
    </row>
    <row r="20" spans="1:10" ht="11.25" customHeight="1">
      <c r="A20" s="158" t="s">
        <v>322</v>
      </c>
      <c r="B20" s="47">
        <v>4229</v>
      </c>
      <c r="C20" s="47">
        <v>626.3</v>
      </c>
      <c r="D20" s="46" t="s">
        <v>293</v>
      </c>
      <c r="E20" s="47">
        <v>597</v>
      </c>
      <c r="F20" s="49">
        <f>+E20/C20*100</f>
        <v>95.32173079993615</v>
      </c>
      <c r="G20" s="47">
        <v>818</v>
      </c>
      <c r="H20" s="49">
        <f>+G20/B20*100</f>
        <v>19.342634192480492</v>
      </c>
      <c r="I20" s="50"/>
      <c r="J20" s="34" t="s">
        <v>295</v>
      </c>
    </row>
    <row r="21" spans="1:10" ht="11.25" customHeight="1">
      <c r="A21" s="158" t="s">
        <v>323</v>
      </c>
      <c r="B21" s="47">
        <v>4139</v>
      </c>
      <c r="C21" s="47">
        <v>128.2</v>
      </c>
      <c r="D21" s="46" t="s">
        <v>293</v>
      </c>
      <c r="E21" s="47">
        <v>62.7</v>
      </c>
      <c r="F21" s="49">
        <f>+E21/C21*100</f>
        <v>48.90795631825274</v>
      </c>
      <c r="G21" s="47">
        <v>1182</v>
      </c>
      <c r="H21" s="49">
        <f>+G21/B21*100</f>
        <v>28.557622614158007</v>
      </c>
      <c r="I21" s="50" t="s">
        <v>324</v>
      </c>
      <c r="J21" s="34" t="s">
        <v>295</v>
      </c>
    </row>
    <row r="22" spans="1:10" ht="11.25" customHeight="1">
      <c r="A22" s="158" t="s">
        <v>325</v>
      </c>
      <c r="B22" s="47">
        <v>12744</v>
      </c>
      <c r="C22" s="47">
        <v>1679.4</v>
      </c>
      <c r="D22" s="46" t="s">
        <v>293</v>
      </c>
      <c r="E22" s="47">
        <v>1211.9</v>
      </c>
      <c r="F22" s="49">
        <f>+E22/C22*100</f>
        <v>72.16267714659998</v>
      </c>
      <c r="G22" s="47">
        <v>5272</v>
      </c>
      <c r="H22" s="49">
        <f>+G22/B22*100</f>
        <v>41.368487131199</v>
      </c>
      <c r="I22" s="50" t="s">
        <v>326</v>
      </c>
      <c r="J22" s="34" t="s">
        <v>295</v>
      </c>
    </row>
    <row r="23" spans="1:10" ht="11.25" customHeight="1">
      <c r="A23" s="158" t="s">
        <v>327</v>
      </c>
      <c r="B23" s="47">
        <v>1774</v>
      </c>
      <c r="C23" s="47">
        <v>107.8</v>
      </c>
      <c r="D23" s="46" t="s">
        <v>293</v>
      </c>
      <c r="E23" s="47">
        <v>102.2</v>
      </c>
      <c r="F23" s="49">
        <f>+E23/C23*100</f>
        <v>94.80519480519482</v>
      </c>
      <c r="G23" s="47">
        <v>991</v>
      </c>
      <c r="H23" s="49">
        <f>+G23/B23*100</f>
        <v>55.86245772266065</v>
      </c>
      <c r="I23" s="50">
        <v>0.58</v>
      </c>
      <c r="J23" s="34" t="s">
        <v>295</v>
      </c>
    </row>
    <row r="24" spans="1:10" ht="11.25" customHeight="1">
      <c r="A24" s="158" t="s">
        <v>328</v>
      </c>
      <c r="B24" s="47">
        <v>2649</v>
      </c>
      <c r="C24" s="47">
        <v>230.3</v>
      </c>
      <c r="D24" s="46" t="s">
        <v>293</v>
      </c>
      <c r="E24" s="47">
        <v>221.7</v>
      </c>
      <c r="F24" s="49">
        <f>+E24/C24*100</f>
        <v>96.26574033868866</v>
      </c>
      <c r="G24" s="47">
        <v>1574</v>
      </c>
      <c r="H24" s="49">
        <f>+G24/B24*100</f>
        <v>59.41864854662137</v>
      </c>
      <c r="I24" s="50"/>
      <c r="J24" s="34" t="s">
        <v>295</v>
      </c>
    </row>
    <row r="25" spans="1:10" ht="11.25" customHeight="1">
      <c r="A25" s="158" t="s">
        <v>329</v>
      </c>
      <c r="B25" s="47">
        <v>131</v>
      </c>
      <c r="C25" s="47">
        <v>2.3</v>
      </c>
      <c r="D25" s="46" t="s">
        <v>293</v>
      </c>
      <c r="E25" s="47">
        <v>0.5</v>
      </c>
      <c r="F25" s="49">
        <f>+E25/C25*100</f>
        <v>21.73913043478261</v>
      </c>
      <c r="G25" s="47">
        <v>19</v>
      </c>
      <c r="H25" s="49">
        <f>+G25/B25*100</f>
        <v>14.50381679389313</v>
      </c>
      <c r="I25" s="50" t="s">
        <v>330</v>
      </c>
      <c r="J25" s="34" t="s">
        <v>295</v>
      </c>
    </row>
    <row r="26" spans="1:10" ht="11.25" customHeight="1">
      <c r="A26" s="158" t="s">
        <v>331</v>
      </c>
      <c r="B26" s="47">
        <v>1119</v>
      </c>
      <c r="C26" s="47">
        <v>192</v>
      </c>
      <c r="D26" s="46" t="s">
        <v>188</v>
      </c>
      <c r="E26" s="47">
        <v>172</v>
      </c>
      <c r="F26" s="49">
        <f>+E26/C26*100</f>
        <v>89.58333333333334</v>
      </c>
      <c r="G26" s="47">
        <v>131</v>
      </c>
      <c r="H26" s="49">
        <f>+G26/B26*100</f>
        <v>11.706881143878462</v>
      </c>
      <c r="I26" s="50"/>
      <c r="J26" s="34" t="s">
        <v>295</v>
      </c>
    </row>
    <row r="27" spans="1:10" ht="11.25" customHeight="1">
      <c r="A27" s="158" t="s">
        <v>332</v>
      </c>
      <c r="B27" s="47">
        <v>10.3</v>
      </c>
      <c r="C27" s="47">
        <v>11.02</v>
      </c>
      <c r="D27" s="46" t="s">
        <v>293</v>
      </c>
      <c r="E27" s="47">
        <v>9.57</v>
      </c>
      <c r="F27" s="49">
        <f>+E27/C27*100</f>
        <v>86.8421052631579</v>
      </c>
      <c r="G27" s="47">
        <v>7</v>
      </c>
      <c r="H27" s="49">
        <f>+G27/B27*100</f>
        <v>67.96116504854368</v>
      </c>
      <c r="I27" s="50"/>
      <c r="J27" s="34" t="s">
        <v>295</v>
      </c>
    </row>
    <row r="28" spans="1:10" ht="11.25" customHeight="1">
      <c r="A28" s="158" t="s">
        <v>333</v>
      </c>
      <c r="B28" s="47">
        <v>518</v>
      </c>
      <c r="C28" s="47">
        <v>49</v>
      </c>
      <c r="D28" s="46" t="s">
        <v>334</v>
      </c>
      <c r="E28" s="47">
        <v>48.8</v>
      </c>
      <c r="F28" s="49">
        <f>+E28/C28*100</f>
        <v>99.59183673469387</v>
      </c>
      <c r="G28" s="47">
        <v>294</v>
      </c>
      <c r="H28" s="49">
        <f>+G28/B28*100</f>
        <v>56.75675675675676</v>
      </c>
      <c r="I28" s="50"/>
      <c r="J28" s="34" t="s">
        <v>335</v>
      </c>
    </row>
    <row r="29" spans="1:10" ht="11.25" customHeight="1">
      <c r="A29" s="158" t="s">
        <v>336</v>
      </c>
      <c r="B29" s="47">
        <v>2074</v>
      </c>
      <c r="C29" s="47">
        <v>76.7</v>
      </c>
      <c r="D29" s="46" t="s">
        <v>299</v>
      </c>
      <c r="E29" s="47">
        <v>17.5</v>
      </c>
      <c r="F29" s="49">
        <f>+E29/C29*100</f>
        <v>22.816166883963493</v>
      </c>
      <c r="G29" s="47">
        <v>138</v>
      </c>
      <c r="H29" s="49">
        <f>+G29/B29*100</f>
        <v>6.653809064609451</v>
      </c>
      <c r="I29" s="50" t="s">
        <v>337</v>
      </c>
      <c r="J29" s="34" t="s">
        <v>295</v>
      </c>
    </row>
    <row r="30" spans="1:10" ht="11.25" customHeight="1">
      <c r="A30" s="158" t="s">
        <v>338</v>
      </c>
      <c r="B30" s="47">
        <v>1032</v>
      </c>
      <c r="C30" s="47">
        <v>49.9</v>
      </c>
      <c r="D30" s="46" t="s">
        <v>293</v>
      </c>
      <c r="E30" s="47">
        <v>12.3</v>
      </c>
      <c r="F30" s="49">
        <f>+E30/C30*100</f>
        <v>24.64929859719439</v>
      </c>
      <c r="G30" s="47">
        <v>124</v>
      </c>
      <c r="H30" s="49">
        <f>+G30/B30*100</f>
        <v>12.015503875968992</v>
      </c>
      <c r="I30" s="50" t="s">
        <v>339</v>
      </c>
      <c r="J30" s="34" t="s">
        <v>295</v>
      </c>
    </row>
    <row r="31" spans="1:10" ht="11.25" customHeight="1">
      <c r="A31" s="158" t="s">
        <v>340</v>
      </c>
      <c r="B31" s="47">
        <v>15477</v>
      </c>
      <c r="C31" s="47">
        <v>2391</v>
      </c>
      <c r="D31" s="46" t="s">
        <v>293</v>
      </c>
      <c r="E31" s="47">
        <v>2146.1</v>
      </c>
      <c r="F31" s="49">
        <f>+E31/C31*100</f>
        <v>89.75742367210373</v>
      </c>
      <c r="G31" s="47">
        <v>8029</v>
      </c>
      <c r="H31" s="49">
        <f>+G31/B31*100</f>
        <v>51.87697874265038</v>
      </c>
      <c r="I31" s="50">
        <v>0.69</v>
      </c>
      <c r="J31" s="34" t="s">
        <v>295</v>
      </c>
    </row>
    <row r="32" spans="1:10" ht="11.25" customHeight="1">
      <c r="A32" s="158" t="s">
        <v>341</v>
      </c>
      <c r="B32" s="47">
        <v>3473</v>
      </c>
      <c r="C32" s="47">
        <v>275.1</v>
      </c>
      <c r="D32" s="46" t="s">
        <v>293</v>
      </c>
      <c r="E32" s="47">
        <v>237</v>
      </c>
      <c r="F32" s="49">
        <f>+E32/C32*100</f>
        <v>86.1504907306434</v>
      </c>
      <c r="G32" s="47">
        <v>1454</v>
      </c>
      <c r="H32" s="49">
        <f>+G32/B32*100</f>
        <v>41.86582205585949</v>
      </c>
      <c r="I32" s="50" t="s">
        <v>342</v>
      </c>
      <c r="J32" s="34" t="s">
        <v>295</v>
      </c>
    </row>
    <row r="33" spans="1:10" ht="11.25" customHeight="1">
      <c r="A33" s="158" t="s">
        <v>343</v>
      </c>
      <c r="B33" s="47">
        <v>13753</v>
      </c>
      <c r="C33" s="47">
        <v>3931.4</v>
      </c>
      <c r="D33" s="46" t="s">
        <v>304</v>
      </c>
      <c r="E33" s="47">
        <v>3064.7</v>
      </c>
      <c r="F33" s="49">
        <f>+E33/C33*100</f>
        <v>77.9544182733886</v>
      </c>
      <c r="G33" s="47">
        <v>4255</v>
      </c>
      <c r="H33" s="49">
        <f>+G33/B33*100</f>
        <v>30.938704282701956</v>
      </c>
      <c r="I33" s="50"/>
      <c r="J33" s="34" t="s">
        <v>295</v>
      </c>
    </row>
    <row r="34" spans="1:10" ht="11.25" customHeight="1">
      <c r="A34" s="158" t="s">
        <v>344</v>
      </c>
      <c r="B34" s="47">
        <v>215463</v>
      </c>
      <c r="C34" s="47">
        <v>16500</v>
      </c>
      <c r="D34" s="46" t="s">
        <v>168</v>
      </c>
      <c r="E34" s="47">
        <v>16264</v>
      </c>
      <c r="F34" s="49">
        <f>+E34/C34*100</f>
        <v>98.56969696969698</v>
      </c>
      <c r="G34" s="47">
        <v>19100</v>
      </c>
      <c r="H34" s="49">
        <f>+G34/B34*100</f>
        <v>8.86463105034275</v>
      </c>
      <c r="I34" s="50"/>
      <c r="J34" s="35" t="s">
        <v>345</v>
      </c>
    </row>
    <row r="35" spans="1:10" ht="11.25" customHeight="1">
      <c r="A35" s="158" t="s">
        <v>346</v>
      </c>
      <c r="B35" s="47">
        <v>5112</v>
      </c>
      <c r="C35" s="47">
        <v>779</v>
      </c>
      <c r="D35" s="46" t="s">
        <v>347</v>
      </c>
      <c r="E35" s="47">
        <v>605</v>
      </c>
      <c r="F35" s="49">
        <f>+E35/C35*100</f>
        <v>77.66367137355584</v>
      </c>
      <c r="G35" s="47">
        <v>1202</v>
      </c>
      <c r="H35" s="49">
        <f>+G35/B35*100</f>
        <v>23.513302034428797</v>
      </c>
      <c r="I35" s="50"/>
      <c r="J35" s="34" t="s">
        <v>348</v>
      </c>
    </row>
    <row r="36" spans="1:10" ht="11.25" customHeight="1">
      <c r="A36" s="158" t="s">
        <v>349</v>
      </c>
      <c r="B36" s="47">
        <v>1994</v>
      </c>
      <c r="C36" s="47">
        <v>69</v>
      </c>
      <c r="D36" s="46" t="s">
        <v>293</v>
      </c>
      <c r="E36" s="47">
        <v>65.5</v>
      </c>
      <c r="F36" s="49">
        <f>+E36/C36*100</f>
        <v>94.92753623188406</v>
      </c>
      <c r="G36" s="47">
        <v>210</v>
      </c>
      <c r="H36" s="49">
        <f>+G36/B36*100</f>
        <v>10.531594784353059</v>
      </c>
      <c r="I36" s="50"/>
      <c r="J36" s="34" t="s">
        <v>295</v>
      </c>
    </row>
    <row r="37" spans="1:10" ht="11.25" customHeight="1">
      <c r="A37" s="158" t="s">
        <v>350</v>
      </c>
      <c r="B37" s="47">
        <v>489</v>
      </c>
      <c r="C37" s="47">
        <v>75.3</v>
      </c>
      <c r="D37" s="46" t="s">
        <v>293</v>
      </c>
      <c r="E37" s="47">
        <v>63.6</v>
      </c>
      <c r="F37" s="49">
        <f>+E37/C37*100</f>
        <v>84.4621513944223</v>
      </c>
      <c r="G37" s="47">
        <v>312</v>
      </c>
      <c r="H37" s="49">
        <f>+G37/B37*100</f>
        <v>63.80368098159509</v>
      </c>
      <c r="I37" s="50">
        <v>0.62</v>
      </c>
      <c r="J37" s="34" t="s">
        <v>295</v>
      </c>
    </row>
    <row r="38" spans="1:10" ht="11.25" customHeight="1">
      <c r="A38" s="158" t="s">
        <v>351</v>
      </c>
      <c r="B38" s="47">
        <v>24892</v>
      </c>
      <c r="C38" s="47">
        <v>1043.9</v>
      </c>
      <c r="D38" s="46" t="s">
        <v>293</v>
      </c>
      <c r="E38" s="47">
        <v>594.8</v>
      </c>
      <c r="F38" s="49">
        <f>+E38/C38*100</f>
        <v>56.978637800555596</v>
      </c>
      <c r="G38" s="47">
        <v>4490</v>
      </c>
      <c r="H38" s="49">
        <f>+G38/B38*100</f>
        <v>18.037923830949705</v>
      </c>
      <c r="I38" s="50">
        <v>0.86</v>
      </c>
      <c r="J38" s="34" t="s">
        <v>295</v>
      </c>
    </row>
    <row r="39" spans="1:10" ht="11.25" customHeight="1">
      <c r="A39" s="158" t="s">
        <v>352</v>
      </c>
      <c r="B39" s="47">
        <v>3118</v>
      </c>
      <c r="C39" s="47">
        <v>72.6</v>
      </c>
      <c r="D39" s="46" t="s">
        <v>293</v>
      </c>
      <c r="E39" s="47">
        <v>45.5</v>
      </c>
      <c r="F39" s="49">
        <f>+E39/C39*100</f>
        <v>62.67217630853995</v>
      </c>
      <c r="G39" s="47">
        <v>679</v>
      </c>
      <c r="H39" s="49">
        <f>+G39/B39*100</f>
        <v>21.776779987171263</v>
      </c>
      <c r="I39" s="50"/>
      <c r="J39" s="34" t="s">
        <v>295</v>
      </c>
    </row>
    <row r="40" spans="1:10" ht="11.25" customHeight="1">
      <c r="A40" s="158" t="s">
        <v>353</v>
      </c>
      <c r="B40" s="47">
        <v>1052</v>
      </c>
      <c r="C40" s="47">
        <v>56.6</v>
      </c>
      <c r="D40" s="46" t="s">
        <v>229</v>
      </c>
      <c r="E40" s="47">
        <v>35.8</v>
      </c>
      <c r="F40" s="49">
        <f>+E40/C40*100</f>
        <v>63.25088339222614</v>
      </c>
      <c r="G40" s="47">
        <v>354</v>
      </c>
      <c r="H40" s="49">
        <f>+G40/B40*100</f>
        <v>33.65019011406844</v>
      </c>
      <c r="I40" s="163">
        <v>0.5</v>
      </c>
      <c r="J40" s="51" t="s">
        <v>354</v>
      </c>
    </row>
    <row r="41" spans="1:10" ht="11.25" customHeight="1">
      <c r="A41" s="89" t="s">
        <v>355</v>
      </c>
      <c r="B41" s="45">
        <v>18434</v>
      </c>
      <c r="C41" s="45">
        <v>3077</v>
      </c>
      <c r="D41" s="46" t="s">
        <v>24</v>
      </c>
      <c r="E41" s="47">
        <v>2572</v>
      </c>
      <c r="F41" s="49">
        <f>+E41/C41*100</f>
        <v>83.58791030224243</v>
      </c>
      <c r="G41" s="47">
        <v>7747</v>
      </c>
      <c r="H41" s="49">
        <f>+G41/B41*100</f>
        <v>42.025604860583705</v>
      </c>
      <c r="I41" s="50" t="s">
        <v>25</v>
      </c>
      <c r="J41" s="162" t="s">
        <v>356</v>
      </c>
    </row>
    <row r="42" spans="1:10" ht="11.25" customHeight="1">
      <c r="A42" s="158" t="s">
        <v>357</v>
      </c>
      <c r="B42" s="47">
        <v>16501</v>
      </c>
      <c r="C42" s="47">
        <v>299.8</v>
      </c>
      <c r="D42" s="46" t="s">
        <v>299</v>
      </c>
      <c r="E42" s="47">
        <v>213.1</v>
      </c>
      <c r="F42" s="49">
        <f>+E42/C42*100</f>
        <v>71.08072048032021</v>
      </c>
      <c r="G42" s="47">
        <v>4191</v>
      </c>
      <c r="H42" s="49">
        <f>+G42/B42*100</f>
        <v>25.398460699351556</v>
      </c>
      <c r="I42" s="50">
        <v>0.67</v>
      </c>
      <c r="J42" s="34" t="s">
        <v>358</v>
      </c>
    </row>
    <row r="43" spans="1:10" ht="11.25" customHeight="1">
      <c r="A43" s="158" t="s">
        <v>359</v>
      </c>
      <c r="B43" s="47">
        <v>41576</v>
      </c>
      <c r="C43" s="47">
        <v>4597</v>
      </c>
      <c r="D43" s="97" t="s">
        <v>168</v>
      </c>
      <c r="E43" s="47">
        <v>4540</v>
      </c>
      <c r="F43" s="49">
        <f>+E43/C43*100</f>
        <v>98.76006090928867</v>
      </c>
      <c r="G43" s="47">
        <v>6655</v>
      </c>
      <c r="H43" s="49">
        <f>+G43/B43*100</f>
        <v>16.00683086395998</v>
      </c>
      <c r="I43" s="50"/>
      <c r="J43" s="162" t="s">
        <v>360</v>
      </c>
    </row>
    <row r="44" spans="1:9" ht="12.75">
      <c r="A44" s="164" t="s">
        <v>211</v>
      </c>
      <c r="B44" s="47">
        <f>SUM(B4:B43)</f>
        <v>472086.1</v>
      </c>
      <c r="C44" s="47">
        <f>SUM(C4:C43)</f>
        <v>41283.119999999995</v>
      </c>
      <c r="D44" s="165"/>
      <c r="E44" s="47">
        <f>SUM(E4:E43)</f>
        <v>36535.869999999995</v>
      </c>
      <c r="F44" s="57">
        <f>+E44/C44*100</f>
        <v>88.5007480054802</v>
      </c>
      <c r="G44" s="47">
        <f>SUM(G4:G43)</f>
        <v>81909</v>
      </c>
      <c r="H44" s="166">
        <f>+G44/B44*100</f>
        <v>17.350436710591566</v>
      </c>
      <c r="I44" s="50"/>
    </row>
    <row r="45" spans="1:10" ht="12.75">
      <c r="A45" s="164" t="s">
        <v>124</v>
      </c>
      <c r="B45" s="47">
        <v>2466</v>
      </c>
      <c r="C45" s="47">
        <v>730</v>
      </c>
      <c r="D45" s="165"/>
      <c r="E45" s="47">
        <f>+C45*F44/100</f>
        <v>646.0554604400055</v>
      </c>
      <c r="F45" s="57">
        <f>+E45/C45*100</f>
        <v>88.5007480054802</v>
      </c>
      <c r="G45" s="47">
        <f>+B45*H44/100</f>
        <v>427.86176928318804</v>
      </c>
      <c r="H45" s="166">
        <f>+G45/B45*100</f>
        <v>17.350436710591566</v>
      </c>
      <c r="I45" s="50"/>
      <c r="J45" s="26" t="s">
        <v>125</v>
      </c>
    </row>
    <row r="46" spans="1:18" s="170" customFormat="1" ht="12.75">
      <c r="A46" s="167" t="s">
        <v>15</v>
      </c>
      <c r="B46" s="60">
        <f>+B44+B45</f>
        <v>474552.1</v>
      </c>
      <c r="C46" s="60">
        <f>+C44+C45</f>
        <v>42013.119999999995</v>
      </c>
      <c r="D46" s="60"/>
      <c r="E46" s="60">
        <f>+E44+E45</f>
        <v>37181.92546044</v>
      </c>
      <c r="F46" s="62">
        <f>+E46/C46*100</f>
        <v>88.5007480054802</v>
      </c>
      <c r="G46" s="60">
        <f>+G45+G44</f>
        <v>82336.86176928319</v>
      </c>
      <c r="H46" s="168">
        <f>+G46/B46*100</f>
        <v>17.350436710591566</v>
      </c>
      <c r="I46" s="169"/>
      <c r="J46" s="34"/>
      <c r="K46" s="43"/>
      <c r="L46" s="43"/>
      <c r="M46" s="43"/>
      <c r="N46" s="43"/>
      <c r="O46" s="43"/>
      <c r="P46" s="43"/>
      <c r="Q46" s="43"/>
      <c r="R46" s="43"/>
    </row>
    <row r="47" spans="1:9" ht="12.75">
      <c r="A47" s="171"/>
      <c r="B47" s="112"/>
      <c r="C47" s="112"/>
      <c r="D47" s="112"/>
      <c r="E47" s="112"/>
      <c r="F47" s="113"/>
      <c r="G47" s="112"/>
      <c r="H47" s="172"/>
      <c r="I47" s="85"/>
    </row>
    <row r="48" spans="1:9" ht="12.75">
      <c r="A48" s="173" t="s">
        <v>361</v>
      </c>
      <c r="B48" s="112"/>
      <c r="C48" s="112"/>
      <c r="D48" s="112"/>
      <c r="E48" s="112"/>
      <c r="F48" s="113"/>
      <c r="G48" s="112"/>
      <c r="H48" s="172"/>
      <c r="I48" s="85"/>
    </row>
    <row r="49" spans="1:9" ht="14.25" customHeight="1">
      <c r="A49" s="173" t="s">
        <v>126</v>
      </c>
      <c r="B49" s="173"/>
      <c r="C49" s="173"/>
      <c r="D49" s="173"/>
      <c r="E49" s="173"/>
      <c r="F49" s="173"/>
      <c r="G49" s="173"/>
      <c r="H49" s="173"/>
      <c r="I49" s="173"/>
    </row>
    <row r="50" spans="1:9" ht="14.25" customHeight="1">
      <c r="A50" s="174" t="s">
        <v>362</v>
      </c>
      <c r="B50" s="174"/>
      <c r="C50" s="174"/>
      <c r="D50" s="174"/>
      <c r="E50" s="174"/>
      <c r="F50" s="174"/>
      <c r="G50" s="174"/>
      <c r="H50" s="174"/>
      <c r="I50" s="85"/>
    </row>
    <row r="51" spans="1:9" ht="25.5" customHeight="1">
      <c r="A51" s="174" t="s">
        <v>363</v>
      </c>
      <c r="B51" s="174"/>
      <c r="C51" s="174"/>
      <c r="D51" s="174"/>
      <c r="E51" s="174"/>
      <c r="F51" s="174"/>
      <c r="G51" s="174"/>
      <c r="H51" s="174"/>
      <c r="I51" s="174"/>
    </row>
    <row r="52" spans="1:9" ht="13.5" customHeight="1">
      <c r="A52" s="76" t="s">
        <v>128</v>
      </c>
      <c r="B52" s="76"/>
      <c r="C52" s="76"/>
      <c r="D52" s="76"/>
      <c r="E52" s="76"/>
      <c r="F52" s="76"/>
      <c r="G52" s="76"/>
      <c r="H52" s="76"/>
      <c r="I52" s="76"/>
    </row>
  </sheetData>
  <sheetProtection selectLockedCells="1" selectUnlockedCells="1"/>
  <mergeCells count="5">
    <mergeCell ref="A2:I2"/>
    <mergeCell ref="A49:I49"/>
    <mergeCell ref="A50:H50"/>
    <mergeCell ref="A51:I51"/>
    <mergeCell ref="A52:I52"/>
  </mergeCells>
  <printOptions/>
  <pageMargins left="0.7875" right="0.7875" top="0.7875" bottom="1.0527777777777778" header="0.5118055555555555" footer="0.7875"/>
  <pageSetup horizontalDpi="300" verticalDpi="300" orientation="landscape" paperSize="9"/>
  <headerFooter alignWithMargins="0">
    <oddFooter>&amp;C&amp;"Times New Roman,Regular"&amp;12Página &amp;P</oddFooter>
  </headerFooter>
</worksheet>
</file>

<file path=xl/worksheets/sheet7.xml><?xml version="1.0" encoding="utf-8"?>
<worksheet xmlns="http://schemas.openxmlformats.org/spreadsheetml/2006/main" xmlns:r="http://schemas.openxmlformats.org/officeDocument/2006/relationships">
  <dimension ref="A1:E276"/>
  <sheetViews>
    <sheetView zoomScale="80" zoomScaleNormal="80" workbookViewId="0" topLeftCell="A1">
      <selection activeCell="A274" sqref="A274"/>
    </sheetView>
  </sheetViews>
  <sheetFormatPr defaultColWidth="11.421875" defaultRowHeight="12.75"/>
  <cols>
    <col min="1" max="1" width="25.28125" style="175" customWidth="1"/>
    <col min="2" max="2" width="11.7109375" style="176" customWidth="1"/>
    <col min="3" max="3" width="21.8515625" style="177" customWidth="1"/>
    <col min="4" max="4" width="24.8515625" style="175" customWidth="1"/>
    <col min="5" max="5" width="109.8515625" style="35" customWidth="1"/>
    <col min="6" max="6" width="22.00390625" style="175" customWidth="1"/>
    <col min="7" max="16384" width="11.57421875" style="175" customWidth="1"/>
  </cols>
  <sheetData>
    <row r="1" spans="1:4" ht="12.75">
      <c r="A1" s="178"/>
      <c r="B1" s="178"/>
      <c r="C1" s="178"/>
      <c r="D1" s="178"/>
    </row>
    <row r="2" spans="1:4" ht="20.25" customHeight="1">
      <c r="A2" s="178" t="s">
        <v>364</v>
      </c>
      <c r="B2" s="178"/>
      <c r="C2" s="178"/>
      <c r="D2" s="178"/>
    </row>
    <row r="3" spans="1:5" s="183" customFormat="1" ht="12.75">
      <c r="A3" s="179" t="s">
        <v>19</v>
      </c>
      <c r="B3" s="180" t="s">
        <v>365</v>
      </c>
      <c r="C3" s="181" t="s">
        <v>366</v>
      </c>
      <c r="D3" s="179" t="s">
        <v>367</v>
      </c>
      <c r="E3" s="182" t="s">
        <v>368</v>
      </c>
    </row>
    <row r="4" spans="1:5" ht="12.75">
      <c r="A4" s="184" t="s">
        <v>290</v>
      </c>
      <c r="B4" s="185">
        <v>1998</v>
      </c>
      <c r="C4" s="186">
        <v>0.84</v>
      </c>
      <c r="D4" s="184" t="s">
        <v>369</v>
      </c>
      <c r="E4" s="35" t="s">
        <v>370</v>
      </c>
    </row>
    <row r="5" spans="1:5" s="183" customFormat="1" ht="12.75">
      <c r="A5" s="187" t="s">
        <v>23</v>
      </c>
      <c r="B5" s="188">
        <v>1930</v>
      </c>
      <c r="C5" s="189">
        <v>0.596</v>
      </c>
      <c r="D5" s="187" t="s">
        <v>371</v>
      </c>
      <c r="E5" s="182" t="s">
        <v>372</v>
      </c>
    </row>
    <row r="6" spans="1:5" s="183" customFormat="1" ht="12.75">
      <c r="A6" s="187" t="s">
        <v>23</v>
      </c>
      <c r="B6" s="188">
        <v>1973</v>
      </c>
      <c r="C6" s="189">
        <v>0.635</v>
      </c>
      <c r="D6" s="187" t="s">
        <v>371</v>
      </c>
      <c r="E6" s="182" t="s">
        <v>372</v>
      </c>
    </row>
    <row r="7" spans="1:5" s="183" customFormat="1" ht="12.75">
      <c r="A7" s="187" t="s">
        <v>23</v>
      </c>
      <c r="B7" s="188">
        <v>1973</v>
      </c>
      <c r="C7" s="189">
        <v>0.649</v>
      </c>
      <c r="D7" s="187" t="s">
        <v>373</v>
      </c>
      <c r="E7" s="182" t="s">
        <v>374</v>
      </c>
    </row>
    <row r="8" spans="1:5" s="183" customFormat="1" ht="12.75">
      <c r="A8" s="187" t="s">
        <v>23</v>
      </c>
      <c r="B8" s="188">
        <v>2001</v>
      </c>
      <c r="C8" s="189">
        <v>0.602</v>
      </c>
      <c r="D8" s="187" t="s">
        <v>373</v>
      </c>
      <c r="E8" s="182" t="s">
        <v>374</v>
      </c>
    </row>
    <row r="9" spans="1:5" s="183" customFormat="1" ht="12.75">
      <c r="A9" s="187" t="s">
        <v>23</v>
      </c>
      <c r="B9" s="188">
        <v>2001</v>
      </c>
      <c r="C9" s="189">
        <v>0.65</v>
      </c>
      <c r="D9" s="187" t="s">
        <v>369</v>
      </c>
      <c r="E9" s="182" t="s">
        <v>370</v>
      </c>
    </row>
    <row r="10" spans="1:5" ht="12.75">
      <c r="A10" s="184" t="s">
        <v>133</v>
      </c>
      <c r="B10" s="185">
        <v>1990</v>
      </c>
      <c r="C10" s="186">
        <v>0.67</v>
      </c>
      <c r="D10" s="184" t="s">
        <v>375</v>
      </c>
      <c r="E10" s="35" t="s">
        <v>376</v>
      </c>
    </row>
    <row r="11" spans="1:5" s="183" customFormat="1" ht="12.75">
      <c r="A11" s="187" t="s">
        <v>214</v>
      </c>
      <c r="B11" s="188">
        <v>1914</v>
      </c>
      <c r="C11" s="189">
        <v>0.803</v>
      </c>
      <c r="D11" s="187" t="s">
        <v>371</v>
      </c>
      <c r="E11" s="182" t="s">
        <v>372</v>
      </c>
    </row>
    <row r="12" spans="1:5" s="183" customFormat="1" ht="12.75">
      <c r="A12" s="187" t="s">
        <v>214</v>
      </c>
      <c r="B12" s="188">
        <v>1960</v>
      </c>
      <c r="C12" s="189">
        <v>0.8140000000000001</v>
      </c>
      <c r="D12" s="187" t="s">
        <v>371</v>
      </c>
      <c r="E12" s="182" t="s">
        <v>372</v>
      </c>
    </row>
    <row r="13" spans="1:5" s="183" customFormat="1" ht="12.75">
      <c r="A13" s="187" t="s">
        <v>214</v>
      </c>
      <c r="B13" s="188">
        <v>1988</v>
      </c>
      <c r="C13" s="189">
        <v>0.8140000000000001</v>
      </c>
      <c r="D13" s="187" t="s">
        <v>371</v>
      </c>
      <c r="E13" s="182" t="s">
        <v>372</v>
      </c>
    </row>
    <row r="14" spans="1:5" s="183" customFormat="1" ht="12.75">
      <c r="A14" s="187" t="s">
        <v>214</v>
      </c>
      <c r="B14" s="188">
        <v>1988</v>
      </c>
      <c r="C14" s="189">
        <v>0.83</v>
      </c>
      <c r="D14" s="187" t="s">
        <v>375</v>
      </c>
      <c r="E14" s="182" t="s">
        <v>376</v>
      </c>
    </row>
    <row r="15" spans="1:5" s="183" customFormat="1" ht="12.75">
      <c r="A15" s="187" t="s">
        <v>377</v>
      </c>
      <c r="B15" s="188">
        <v>1947</v>
      </c>
      <c r="C15" s="189">
        <v>0.806</v>
      </c>
      <c r="D15" s="187" t="s">
        <v>371</v>
      </c>
      <c r="E15" s="182" t="s">
        <v>372</v>
      </c>
    </row>
    <row r="16" spans="1:5" ht="12.75">
      <c r="A16" s="184" t="s">
        <v>138</v>
      </c>
      <c r="B16" s="185">
        <v>1910</v>
      </c>
      <c r="C16" s="186">
        <v>0.734</v>
      </c>
      <c r="D16" s="184" t="s">
        <v>371</v>
      </c>
      <c r="E16" s="35" t="s">
        <v>372</v>
      </c>
    </row>
    <row r="17" spans="1:5" ht="12.75">
      <c r="A17" s="184" t="s">
        <v>138</v>
      </c>
      <c r="B17" s="185">
        <v>1924</v>
      </c>
      <c r="C17" s="186">
        <v>0.676</v>
      </c>
      <c r="D17" s="184" t="s">
        <v>371</v>
      </c>
      <c r="E17" s="35" t="s">
        <v>372</v>
      </c>
    </row>
    <row r="18" spans="1:5" ht="12.75">
      <c r="A18" s="184" t="s">
        <v>138</v>
      </c>
      <c r="B18" s="185">
        <v>1960</v>
      </c>
      <c r="C18" s="186">
        <v>0.82</v>
      </c>
      <c r="D18" s="184" t="s">
        <v>371</v>
      </c>
      <c r="E18" s="35" t="s">
        <v>372</v>
      </c>
    </row>
    <row r="19" spans="1:5" ht="12.75">
      <c r="A19" s="184" t="s">
        <v>138</v>
      </c>
      <c r="B19" s="185">
        <v>1971</v>
      </c>
      <c r="C19" s="186">
        <v>0.805</v>
      </c>
      <c r="D19" s="184" t="s">
        <v>371</v>
      </c>
      <c r="E19" s="35" t="s">
        <v>372</v>
      </c>
    </row>
    <row r="20" spans="1:5" s="183" customFormat="1" ht="12.75">
      <c r="A20" s="187" t="s">
        <v>292</v>
      </c>
      <c r="B20" s="188">
        <v>1960</v>
      </c>
      <c r="C20" s="189">
        <v>0.671</v>
      </c>
      <c r="D20" s="187" t="s">
        <v>371</v>
      </c>
      <c r="E20" s="182" t="s">
        <v>372</v>
      </c>
    </row>
    <row r="21" spans="1:5" s="183" customFormat="1" ht="12.75">
      <c r="A21" s="187" t="s">
        <v>292</v>
      </c>
      <c r="B21" s="188">
        <v>1990</v>
      </c>
      <c r="C21" s="189">
        <v>0.612</v>
      </c>
      <c r="D21" s="187" t="s">
        <v>371</v>
      </c>
      <c r="E21" s="182" t="s">
        <v>372</v>
      </c>
    </row>
    <row r="22" spans="1:5" s="183" customFormat="1" ht="12.75">
      <c r="A22" s="187" t="s">
        <v>292</v>
      </c>
      <c r="B22" s="188">
        <v>1990</v>
      </c>
      <c r="C22" s="189">
        <v>0.65</v>
      </c>
      <c r="D22" s="187" t="s">
        <v>375</v>
      </c>
      <c r="E22" s="182" t="s">
        <v>376</v>
      </c>
    </row>
    <row r="23" spans="1:5" s="183" customFormat="1" ht="12.75">
      <c r="A23" s="187" t="s">
        <v>292</v>
      </c>
      <c r="B23" s="188">
        <v>1999</v>
      </c>
      <c r="C23" s="189">
        <v>0.59</v>
      </c>
      <c r="D23" s="187" t="s">
        <v>369</v>
      </c>
      <c r="E23" s="182" t="s">
        <v>370</v>
      </c>
    </row>
    <row r="24" spans="1:5" s="183" customFormat="1" ht="12.75">
      <c r="A24" s="187" t="s">
        <v>292</v>
      </c>
      <c r="B24" s="188">
        <v>1930</v>
      </c>
      <c r="C24" s="189">
        <v>0.684</v>
      </c>
      <c r="D24" s="187" t="s">
        <v>371</v>
      </c>
      <c r="E24" s="182" t="s">
        <v>372</v>
      </c>
    </row>
    <row r="25" spans="1:5" ht="12.75">
      <c r="A25" s="184" t="s">
        <v>378</v>
      </c>
      <c r="B25" s="185">
        <v>1994</v>
      </c>
      <c r="C25" s="186">
        <v>0.87</v>
      </c>
      <c r="D25" s="184" t="s">
        <v>375</v>
      </c>
      <c r="E25" s="35" t="s">
        <v>376</v>
      </c>
    </row>
    <row r="26" spans="1:5" ht="12.75">
      <c r="A26" s="184" t="s">
        <v>378</v>
      </c>
      <c r="B26" s="185" t="s">
        <v>379</v>
      </c>
      <c r="C26" s="186">
        <v>0.8722000000000001</v>
      </c>
      <c r="D26" s="184" t="s">
        <v>380</v>
      </c>
      <c r="E26" s="35" t="s">
        <v>381</v>
      </c>
    </row>
    <row r="27" spans="1:5" s="183" customFormat="1" ht="12.75">
      <c r="A27" s="187" t="s">
        <v>144</v>
      </c>
      <c r="B27" s="188">
        <v>1977</v>
      </c>
      <c r="C27" s="189">
        <v>0.417</v>
      </c>
      <c r="D27" s="187" t="s">
        <v>371</v>
      </c>
      <c r="E27" s="182" t="s">
        <v>372</v>
      </c>
    </row>
    <row r="28" spans="1:5" s="183" customFormat="1" ht="12.75">
      <c r="A28" s="187" t="s">
        <v>144</v>
      </c>
      <c r="B28" s="188">
        <v>1977</v>
      </c>
      <c r="C28" s="189">
        <v>0.431</v>
      </c>
      <c r="D28" s="187" t="s">
        <v>373</v>
      </c>
      <c r="E28" s="182" t="s">
        <v>374</v>
      </c>
    </row>
    <row r="29" spans="1:5" s="183" customFormat="1" ht="12.75">
      <c r="A29" s="187" t="s">
        <v>144</v>
      </c>
      <c r="B29" s="188">
        <v>1977</v>
      </c>
      <c r="C29" s="189">
        <v>0.431</v>
      </c>
      <c r="D29" s="187" t="s">
        <v>382</v>
      </c>
      <c r="E29" s="182" t="s">
        <v>383</v>
      </c>
    </row>
    <row r="30" spans="1:5" s="183" customFormat="1" ht="12.75">
      <c r="A30" s="187" t="s">
        <v>144</v>
      </c>
      <c r="B30" s="188">
        <v>1996</v>
      </c>
      <c r="C30" s="189">
        <v>0.483</v>
      </c>
      <c r="D30" s="187" t="s">
        <v>373</v>
      </c>
      <c r="E30" s="182" t="s">
        <v>374</v>
      </c>
    </row>
    <row r="31" spans="1:5" s="183" customFormat="1" ht="12.75">
      <c r="A31" s="187" t="s">
        <v>144</v>
      </c>
      <c r="B31" s="188">
        <v>1996</v>
      </c>
      <c r="C31" s="189">
        <v>0.483</v>
      </c>
      <c r="D31" s="187" t="s">
        <v>382</v>
      </c>
      <c r="E31" s="182" t="s">
        <v>383</v>
      </c>
    </row>
    <row r="32" spans="1:5" s="183" customFormat="1" ht="12.75">
      <c r="A32" s="187" t="s">
        <v>144</v>
      </c>
      <c r="B32" s="188">
        <v>1996</v>
      </c>
      <c r="C32" s="189">
        <v>0.62</v>
      </c>
      <c r="D32" s="187" t="s">
        <v>369</v>
      </c>
      <c r="E32" s="182" t="s">
        <v>370</v>
      </c>
    </row>
    <row r="33" spans="1:5" s="183" customFormat="1" ht="12.75">
      <c r="A33" s="187" t="s">
        <v>144</v>
      </c>
      <c r="B33" s="188" t="s">
        <v>384</v>
      </c>
      <c r="C33" s="189">
        <v>0.7</v>
      </c>
      <c r="D33" s="187" t="s">
        <v>385</v>
      </c>
      <c r="E33" s="182" t="s">
        <v>386</v>
      </c>
    </row>
    <row r="34" spans="1:5" s="183" customFormat="1" ht="12.75">
      <c r="A34" s="187" t="s">
        <v>387</v>
      </c>
      <c r="B34" s="188">
        <v>1977</v>
      </c>
      <c r="C34" s="189">
        <v>0.542</v>
      </c>
      <c r="D34" s="187" t="s">
        <v>373</v>
      </c>
      <c r="E34" s="182" t="s">
        <v>374</v>
      </c>
    </row>
    <row r="35" spans="1:5" s="183" customFormat="1" ht="12.75">
      <c r="A35" s="187" t="s">
        <v>387</v>
      </c>
      <c r="B35" s="188">
        <v>1996</v>
      </c>
      <c r="C35" s="189">
        <v>0.589</v>
      </c>
      <c r="D35" s="187" t="s">
        <v>373</v>
      </c>
      <c r="E35" s="182" t="s">
        <v>374</v>
      </c>
    </row>
    <row r="36" spans="1:5" ht="12.75">
      <c r="A36" s="184" t="s">
        <v>218</v>
      </c>
      <c r="B36" s="185">
        <v>1961</v>
      </c>
      <c r="C36" s="186">
        <v>0.8160000000000001</v>
      </c>
      <c r="D36" s="184" t="s">
        <v>371</v>
      </c>
      <c r="E36" s="35" t="s">
        <v>372</v>
      </c>
    </row>
    <row r="37" spans="1:5" ht="12.75">
      <c r="A37" s="184" t="s">
        <v>218</v>
      </c>
      <c r="B37" s="185">
        <v>1989</v>
      </c>
      <c r="C37" s="186">
        <v>0.848</v>
      </c>
      <c r="D37" s="184" t="s">
        <v>371</v>
      </c>
      <c r="E37" s="35" t="s">
        <v>372</v>
      </c>
    </row>
    <row r="38" spans="1:5" ht="12.75">
      <c r="A38" s="184" t="s">
        <v>218</v>
      </c>
      <c r="B38" s="185">
        <v>1989</v>
      </c>
      <c r="C38" s="186">
        <v>0.94</v>
      </c>
      <c r="D38" s="184" t="s">
        <v>375</v>
      </c>
      <c r="E38" s="35" t="s">
        <v>376</v>
      </c>
    </row>
    <row r="39" spans="1:5" s="183" customFormat="1" ht="12.75">
      <c r="A39" s="187" t="s">
        <v>298</v>
      </c>
      <c r="B39" s="188">
        <v>1930</v>
      </c>
      <c r="C39" s="189">
        <v>0.759</v>
      </c>
      <c r="D39" s="187" t="s">
        <v>371</v>
      </c>
      <c r="E39" s="182" t="s">
        <v>372</v>
      </c>
    </row>
    <row r="40" spans="1:5" s="183" customFormat="1" ht="12.75">
      <c r="A40" s="187" t="s">
        <v>298</v>
      </c>
      <c r="B40" s="188">
        <v>1959</v>
      </c>
      <c r="C40" s="189">
        <v>0.6000000000000001</v>
      </c>
      <c r="D40" s="187" t="s">
        <v>371</v>
      </c>
      <c r="E40" s="182" t="s">
        <v>372</v>
      </c>
    </row>
    <row r="41" spans="1:5" s="183" customFormat="1" ht="12.75">
      <c r="A41" s="187" t="s">
        <v>298</v>
      </c>
      <c r="B41" s="188">
        <v>1970</v>
      </c>
      <c r="C41" s="189">
        <v>0.578</v>
      </c>
      <c r="D41" s="187" t="s">
        <v>371</v>
      </c>
      <c r="E41" s="182" t="s">
        <v>372</v>
      </c>
    </row>
    <row r="42" spans="1:5" s="183" customFormat="1" ht="12.75">
      <c r="A42" s="187" t="s">
        <v>298</v>
      </c>
      <c r="B42" s="188">
        <v>1990</v>
      </c>
      <c r="C42" s="189">
        <v>0.56</v>
      </c>
      <c r="D42" s="187" t="s">
        <v>375</v>
      </c>
      <c r="E42" s="182" t="s">
        <v>376</v>
      </c>
    </row>
    <row r="43" spans="1:5" s="183" customFormat="1" ht="12.75">
      <c r="A43" s="187" t="s">
        <v>298</v>
      </c>
      <c r="B43" s="188">
        <v>1999</v>
      </c>
      <c r="C43" s="189">
        <v>0.56</v>
      </c>
      <c r="D43" s="187" t="s">
        <v>369</v>
      </c>
      <c r="E43" s="182" t="s">
        <v>370</v>
      </c>
    </row>
    <row r="44" spans="1:5" ht="12.75">
      <c r="A44" s="184" t="s">
        <v>388</v>
      </c>
      <c r="B44" s="185">
        <v>1990</v>
      </c>
      <c r="C44" s="186">
        <v>0.68</v>
      </c>
      <c r="D44" s="184" t="s">
        <v>389</v>
      </c>
      <c r="E44" s="35" t="s">
        <v>390</v>
      </c>
    </row>
    <row r="45" spans="1:5" s="183" customFormat="1" ht="12.75">
      <c r="A45" s="187" t="s">
        <v>32</v>
      </c>
      <c r="B45" s="188">
        <v>1982</v>
      </c>
      <c r="C45" s="189">
        <v>0.393</v>
      </c>
      <c r="D45" s="187" t="s">
        <v>373</v>
      </c>
      <c r="E45" s="182" t="s">
        <v>374</v>
      </c>
    </row>
    <row r="46" spans="1:5" s="183" customFormat="1" ht="12.75">
      <c r="A46" s="187" t="s">
        <v>32</v>
      </c>
      <c r="B46" s="188">
        <v>1993</v>
      </c>
      <c r="C46" s="189">
        <v>0.405</v>
      </c>
      <c r="D46" s="187" t="s">
        <v>373</v>
      </c>
      <c r="E46" s="182" t="s">
        <v>374</v>
      </c>
    </row>
    <row r="47" spans="1:5" s="183" customFormat="1" ht="12.75">
      <c r="A47" s="187" t="s">
        <v>32</v>
      </c>
      <c r="B47" s="188" t="s">
        <v>379</v>
      </c>
      <c r="C47" s="189">
        <v>0.4369</v>
      </c>
      <c r="D47" s="187" t="s">
        <v>380</v>
      </c>
      <c r="E47" s="182" t="s">
        <v>381</v>
      </c>
    </row>
    <row r="48" spans="1:5" s="183" customFormat="1" ht="12.75">
      <c r="A48" s="187" t="s">
        <v>391</v>
      </c>
      <c r="B48" s="188">
        <v>1982</v>
      </c>
      <c r="C48" s="189">
        <v>0.444</v>
      </c>
      <c r="D48" s="187" t="s">
        <v>373</v>
      </c>
      <c r="E48" s="182" t="s">
        <v>374</v>
      </c>
    </row>
    <row r="49" spans="1:5" s="183" customFormat="1" ht="12.75">
      <c r="A49" s="187" t="s">
        <v>391</v>
      </c>
      <c r="B49" s="188">
        <v>1993</v>
      </c>
      <c r="C49" s="189">
        <v>0.425</v>
      </c>
      <c r="D49" s="187" t="s">
        <v>373</v>
      </c>
      <c r="E49" s="182" t="s">
        <v>374</v>
      </c>
    </row>
    <row r="50" spans="1:5" ht="12.75">
      <c r="A50" s="184" t="s">
        <v>224</v>
      </c>
      <c r="B50" s="185">
        <v>1920</v>
      </c>
      <c r="C50" s="186">
        <v>0.78</v>
      </c>
      <c r="D50" s="184" t="s">
        <v>371</v>
      </c>
      <c r="E50" s="35" t="s">
        <v>372</v>
      </c>
    </row>
    <row r="51" spans="1:5" ht="12.75">
      <c r="A51" s="184" t="s">
        <v>224</v>
      </c>
      <c r="B51" s="185">
        <v>1960</v>
      </c>
      <c r="C51" s="186">
        <v>0.787</v>
      </c>
      <c r="D51" s="184" t="s">
        <v>371</v>
      </c>
      <c r="E51" s="35" t="s">
        <v>372</v>
      </c>
    </row>
    <row r="52" spans="1:5" ht="12.75">
      <c r="A52" s="184" t="s">
        <v>224</v>
      </c>
      <c r="B52" s="185">
        <v>1985</v>
      </c>
      <c r="C52" s="186">
        <v>0.765</v>
      </c>
      <c r="D52" s="184" t="s">
        <v>382</v>
      </c>
      <c r="E52" s="35" t="s">
        <v>383</v>
      </c>
    </row>
    <row r="53" spans="1:5" ht="12.75">
      <c r="A53" s="184" t="s">
        <v>224</v>
      </c>
      <c r="B53" s="185">
        <v>1985</v>
      </c>
      <c r="C53" s="186">
        <v>0.802</v>
      </c>
      <c r="D53" s="184" t="s">
        <v>371</v>
      </c>
      <c r="E53" s="35" t="s">
        <v>372</v>
      </c>
    </row>
    <row r="54" spans="1:5" ht="12.75">
      <c r="A54" s="184" t="s">
        <v>224</v>
      </c>
      <c r="B54" s="185">
        <v>1996</v>
      </c>
      <c r="C54" s="186">
        <v>0.766</v>
      </c>
      <c r="D54" s="184" t="s">
        <v>382</v>
      </c>
      <c r="E54" s="35" t="s">
        <v>383</v>
      </c>
    </row>
    <row r="55" spans="1:5" ht="12.75">
      <c r="A55" s="184" t="s">
        <v>224</v>
      </c>
      <c r="B55" s="185">
        <v>1996</v>
      </c>
      <c r="C55" s="186">
        <v>0.85</v>
      </c>
      <c r="D55" s="184" t="s">
        <v>369</v>
      </c>
      <c r="E55" s="35" t="s">
        <v>370</v>
      </c>
    </row>
    <row r="56" spans="1:5" ht="12.75">
      <c r="A56" s="184" t="s">
        <v>224</v>
      </c>
      <c r="B56" s="185">
        <v>2006</v>
      </c>
      <c r="C56" s="186">
        <v>0.854</v>
      </c>
      <c r="D56" s="184" t="s">
        <v>392</v>
      </c>
      <c r="E56" s="35" t="s">
        <v>393</v>
      </c>
    </row>
    <row r="57" spans="1:5" ht="12.75">
      <c r="A57" s="184" t="s">
        <v>224</v>
      </c>
      <c r="B57" s="185" t="s">
        <v>384</v>
      </c>
      <c r="C57" s="186">
        <v>0.86</v>
      </c>
      <c r="D57" s="184" t="s">
        <v>394</v>
      </c>
      <c r="E57" s="35" t="s">
        <v>395</v>
      </c>
    </row>
    <row r="58" spans="1:5" ht="12.75">
      <c r="A58" s="184" t="s">
        <v>224</v>
      </c>
      <c r="B58" s="185" t="s">
        <v>396</v>
      </c>
      <c r="C58" s="190">
        <v>0.843</v>
      </c>
      <c r="D58" s="184" t="s">
        <v>385</v>
      </c>
      <c r="E58" s="35" t="s">
        <v>386</v>
      </c>
    </row>
    <row r="59" spans="1:5" s="183" customFormat="1" ht="12.75">
      <c r="A59" s="187" t="s">
        <v>35</v>
      </c>
      <c r="B59" s="188">
        <v>1933</v>
      </c>
      <c r="C59" s="189">
        <v>0.391</v>
      </c>
      <c r="D59" s="187" t="s">
        <v>371</v>
      </c>
      <c r="E59" s="182" t="s">
        <v>372</v>
      </c>
    </row>
    <row r="60" spans="1:5" s="183" customFormat="1" ht="12.75">
      <c r="A60" s="187" t="s">
        <v>35</v>
      </c>
      <c r="B60" s="188">
        <v>1993</v>
      </c>
      <c r="C60" s="189">
        <v>0.42</v>
      </c>
      <c r="D60" s="187" t="s">
        <v>375</v>
      </c>
      <c r="E60" s="182" t="s">
        <v>376</v>
      </c>
    </row>
    <row r="61" spans="1:5" ht="12.75">
      <c r="A61" s="184" t="s">
        <v>397</v>
      </c>
      <c r="B61" s="185">
        <v>1972</v>
      </c>
      <c r="C61" s="186">
        <v>0.40700000000000003</v>
      </c>
      <c r="D61" s="184" t="s">
        <v>371</v>
      </c>
      <c r="E61" s="35" t="s">
        <v>372</v>
      </c>
    </row>
    <row r="62" spans="1:5" s="183" customFormat="1" ht="12.75">
      <c r="A62" s="187" t="s">
        <v>282</v>
      </c>
      <c r="B62" s="188">
        <v>1931</v>
      </c>
      <c r="C62" s="189">
        <v>0.487</v>
      </c>
      <c r="D62" s="187" t="s">
        <v>371</v>
      </c>
      <c r="E62" s="182" t="s">
        <v>372</v>
      </c>
    </row>
    <row r="63" spans="1:5" s="183" customFormat="1" ht="12.75">
      <c r="A63" s="187" t="s">
        <v>282</v>
      </c>
      <c r="B63" s="188">
        <v>1991</v>
      </c>
      <c r="C63" s="189">
        <v>0.526</v>
      </c>
      <c r="D63" s="187" t="s">
        <v>371</v>
      </c>
      <c r="E63" s="182" t="s">
        <v>372</v>
      </c>
    </row>
    <row r="64" spans="1:5" s="183" customFormat="1" ht="12.75">
      <c r="A64" s="187" t="s">
        <v>282</v>
      </c>
      <c r="B64" s="188">
        <v>1991</v>
      </c>
      <c r="C64" s="189">
        <v>0.64</v>
      </c>
      <c r="D64" s="187" t="s">
        <v>375</v>
      </c>
      <c r="E64" s="182" t="s">
        <v>376</v>
      </c>
    </row>
    <row r="65" spans="1:5" s="183" customFormat="1" ht="12.75">
      <c r="A65" s="187" t="s">
        <v>282</v>
      </c>
      <c r="B65" s="188" t="s">
        <v>379</v>
      </c>
      <c r="C65" s="189">
        <v>0.5531</v>
      </c>
      <c r="D65" s="187" t="s">
        <v>380</v>
      </c>
      <c r="E65" s="182" t="s">
        <v>381</v>
      </c>
    </row>
    <row r="66" spans="1:5" ht="12.75">
      <c r="A66" s="184" t="s">
        <v>398</v>
      </c>
      <c r="B66" s="185">
        <v>1974</v>
      </c>
      <c r="C66" s="186">
        <v>0.338</v>
      </c>
      <c r="D66" s="184" t="s">
        <v>371</v>
      </c>
      <c r="E66" s="35" t="s">
        <v>372</v>
      </c>
    </row>
    <row r="67" spans="1:5" s="183" customFormat="1" ht="12.75">
      <c r="A67" s="187" t="s">
        <v>399</v>
      </c>
      <c r="B67" s="188" t="s">
        <v>400</v>
      </c>
      <c r="C67" s="189">
        <v>0.75</v>
      </c>
      <c r="D67" s="187" t="s">
        <v>401</v>
      </c>
      <c r="E67" s="182" t="s">
        <v>402</v>
      </c>
    </row>
    <row r="68" spans="1:5" ht="12.75">
      <c r="A68" s="184" t="s">
        <v>228</v>
      </c>
      <c r="B68" s="185">
        <v>1927</v>
      </c>
      <c r="C68" s="186">
        <v>0.803</v>
      </c>
      <c r="D68" s="184" t="s">
        <v>371</v>
      </c>
      <c r="E68" s="35" t="s">
        <v>372</v>
      </c>
    </row>
    <row r="69" spans="1:5" ht="12.75">
      <c r="A69" s="184" t="s">
        <v>228</v>
      </c>
      <c r="B69" s="185">
        <v>1965</v>
      </c>
      <c r="C69" s="186">
        <v>0.865</v>
      </c>
      <c r="D69" s="184" t="s">
        <v>371</v>
      </c>
      <c r="E69" s="35" t="s">
        <v>372</v>
      </c>
    </row>
    <row r="70" spans="1:5" ht="12.75">
      <c r="A70" s="184" t="s">
        <v>228</v>
      </c>
      <c r="B70" s="185">
        <v>1975</v>
      </c>
      <c r="C70" s="186">
        <v>0.607</v>
      </c>
      <c r="D70" s="184" t="s">
        <v>382</v>
      </c>
      <c r="E70" s="35" t="s">
        <v>383</v>
      </c>
    </row>
    <row r="71" spans="1:5" ht="12.75">
      <c r="A71" s="184" t="s">
        <v>228</v>
      </c>
      <c r="B71" s="185">
        <v>1996</v>
      </c>
      <c r="C71" s="186">
        <v>0.92</v>
      </c>
      <c r="D71" s="184" t="s">
        <v>401</v>
      </c>
      <c r="E71" s="35" t="s">
        <v>402</v>
      </c>
    </row>
    <row r="72" spans="1:5" ht="12.75">
      <c r="A72" s="184" t="s">
        <v>228</v>
      </c>
      <c r="B72" s="185">
        <v>1997</v>
      </c>
      <c r="C72" s="186">
        <v>0.582</v>
      </c>
      <c r="D72" s="184" t="s">
        <v>382</v>
      </c>
      <c r="E72" s="35" t="s">
        <v>383</v>
      </c>
    </row>
    <row r="73" spans="1:5" ht="12.75">
      <c r="A73" s="184" t="s">
        <v>228</v>
      </c>
      <c r="B73" s="185">
        <v>1997</v>
      </c>
      <c r="C73" s="186">
        <v>0.841</v>
      </c>
      <c r="D73" s="184" t="s">
        <v>371</v>
      </c>
      <c r="E73" s="35" t="s">
        <v>372</v>
      </c>
    </row>
    <row r="74" spans="1:5" ht="12.75">
      <c r="A74" s="184" t="s">
        <v>228</v>
      </c>
      <c r="B74" s="185">
        <v>1997</v>
      </c>
      <c r="C74" s="186">
        <v>0.91</v>
      </c>
      <c r="D74" s="184" t="s">
        <v>369</v>
      </c>
      <c r="E74" s="35" t="s">
        <v>370</v>
      </c>
    </row>
    <row r="75" spans="1:5" s="183" customFormat="1" ht="12.75">
      <c r="A75" s="187" t="s">
        <v>9</v>
      </c>
      <c r="B75" s="188">
        <v>1988</v>
      </c>
      <c r="C75" s="189">
        <v>0.5</v>
      </c>
      <c r="D75" s="187" t="s">
        <v>403</v>
      </c>
      <c r="E75" s="182" t="s">
        <v>404</v>
      </c>
    </row>
    <row r="76" spans="1:5" s="183" customFormat="1" ht="12.75">
      <c r="A76" s="187" t="s">
        <v>9</v>
      </c>
      <c r="B76" s="188">
        <v>1995</v>
      </c>
      <c r="C76" s="189">
        <v>0.43</v>
      </c>
      <c r="D76" s="187" t="s">
        <v>403</v>
      </c>
      <c r="E76" s="182" t="s">
        <v>404</v>
      </c>
    </row>
    <row r="77" spans="1:5" s="183" customFormat="1" ht="12.75">
      <c r="A77" s="187" t="s">
        <v>9</v>
      </c>
      <c r="B77" s="188">
        <v>1997</v>
      </c>
      <c r="C77" s="189">
        <v>0.438</v>
      </c>
      <c r="D77" s="187" t="s">
        <v>371</v>
      </c>
      <c r="E77" s="182" t="s">
        <v>372</v>
      </c>
    </row>
    <row r="78" spans="1:5" s="183" customFormat="1" ht="12.75">
      <c r="A78" s="187" t="s">
        <v>9</v>
      </c>
      <c r="B78" s="188">
        <v>2002</v>
      </c>
      <c r="C78" s="189">
        <v>0.488</v>
      </c>
      <c r="D78" s="187" t="s">
        <v>403</v>
      </c>
      <c r="E78" s="182" t="s">
        <v>404</v>
      </c>
    </row>
    <row r="79" spans="1:5" ht="12.75">
      <c r="A79" s="184" t="s">
        <v>232</v>
      </c>
      <c r="B79" s="185">
        <v>1960</v>
      </c>
      <c r="C79" s="186">
        <v>0.805</v>
      </c>
      <c r="D79" s="184" t="s">
        <v>371</v>
      </c>
      <c r="E79" s="35" t="s">
        <v>372</v>
      </c>
    </row>
    <row r="80" spans="1:5" ht="12.75">
      <c r="A80" s="184" t="s">
        <v>232</v>
      </c>
      <c r="B80" s="185">
        <v>1988</v>
      </c>
      <c r="C80" s="186">
        <v>0.743</v>
      </c>
      <c r="D80" s="184" t="s">
        <v>371</v>
      </c>
      <c r="E80" s="35" t="s">
        <v>372</v>
      </c>
    </row>
    <row r="81" spans="1:5" ht="12.75">
      <c r="A81" s="184" t="s">
        <v>232</v>
      </c>
      <c r="B81" s="185">
        <v>1988</v>
      </c>
      <c r="C81" s="186">
        <v>0.79</v>
      </c>
      <c r="D81" s="184" t="s">
        <v>375</v>
      </c>
      <c r="E81" s="35" t="s">
        <v>376</v>
      </c>
    </row>
    <row r="82" spans="1:5" ht="12.75">
      <c r="A82" s="184" t="s">
        <v>232</v>
      </c>
      <c r="B82" s="185">
        <v>2000</v>
      </c>
      <c r="C82" s="186">
        <v>0.85</v>
      </c>
      <c r="D82" s="184" t="s">
        <v>405</v>
      </c>
      <c r="E82" s="35" t="s">
        <v>406</v>
      </c>
    </row>
    <row r="83" spans="1:5" ht="12.75">
      <c r="A83" s="184" t="s">
        <v>232</v>
      </c>
      <c r="B83" s="185">
        <v>2000</v>
      </c>
      <c r="C83" s="186">
        <v>0.86</v>
      </c>
      <c r="D83" s="184" t="s">
        <v>407</v>
      </c>
      <c r="E83" s="35" t="s">
        <v>408</v>
      </c>
    </row>
    <row r="84" spans="1:5" ht="12.75">
      <c r="A84" s="184" t="s">
        <v>232</v>
      </c>
      <c r="B84" s="185">
        <v>2001</v>
      </c>
      <c r="C84" s="186">
        <v>0.8</v>
      </c>
      <c r="D84" s="184" t="s">
        <v>369</v>
      </c>
      <c r="E84" s="35" t="s">
        <v>370</v>
      </c>
    </row>
    <row r="85" spans="1:5" ht="12.75">
      <c r="A85" s="184" t="s">
        <v>232</v>
      </c>
      <c r="B85" s="185">
        <v>2009</v>
      </c>
      <c r="C85" s="186">
        <v>0.875</v>
      </c>
      <c r="D85" s="184" t="s">
        <v>409</v>
      </c>
      <c r="E85" s="35" t="s">
        <v>410</v>
      </c>
    </row>
    <row r="86" spans="1:5" ht="12.75">
      <c r="A86" s="184" t="s">
        <v>232</v>
      </c>
      <c r="B86" s="185">
        <v>2009</v>
      </c>
      <c r="C86" s="186">
        <v>0.875</v>
      </c>
      <c r="D86" s="184" t="s">
        <v>407</v>
      </c>
      <c r="E86" s="35" t="s">
        <v>408</v>
      </c>
    </row>
    <row r="87" spans="1:5" s="183" customFormat="1" ht="12.75">
      <c r="A87" s="187" t="s">
        <v>411</v>
      </c>
      <c r="B87" s="188">
        <v>1970</v>
      </c>
      <c r="C87" s="189">
        <v>0.532</v>
      </c>
      <c r="D87" s="187" t="s">
        <v>371</v>
      </c>
      <c r="E87" s="182" t="s">
        <v>372</v>
      </c>
    </row>
    <row r="88" spans="1:5" s="183" customFormat="1" ht="12.75">
      <c r="A88" s="187" t="s">
        <v>411</v>
      </c>
      <c r="B88" s="188">
        <v>1990</v>
      </c>
      <c r="C88" s="189">
        <v>0.37</v>
      </c>
      <c r="D88" s="187" t="s">
        <v>375</v>
      </c>
      <c r="E88" s="182" t="s">
        <v>376</v>
      </c>
    </row>
    <row r="89" spans="1:5" ht="12.75">
      <c r="A89" s="184" t="s">
        <v>156</v>
      </c>
      <c r="B89" s="185">
        <v>1988</v>
      </c>
      <c r="C89" s="186">
        <v>0.53</v>
      </c>
      <c r="D89" s="184" t="s">
        <v>375</v>
      </c>
      <c r="E89" s="35" t="s">
        <v>376</v>
      </c>
    </row>
    <row r="90" spans="1:5" s="183" customFormat="1" ht="12.75">
      <c r="A90" s="187" t="s">
        <v>235</v>
      </c>
      <c r="B90" s="188">
        <v>1963</v>
      </c>
      <c r="C90" s="189">
        <v>0.739</v>
      </c>
      <c r="D90" s="187" t="s">
        <v>371</v>
      </c>
      <c r="E90" s="182" t="s">
        <v>372</v>
      </c>
    </row>
    <row r="91" spans="1:5" s="183" customFormat="1" ht="12.75">
      <c r="A91" s="187" t="s">
        <v>235</v>
      </c>
      <c r="B91" s="188">
        <v>1963</v>
      </c>
      <c r="C91" s="189">
        <v>0.782</v>
      </c>
      <c r="D91" s="187" t="s">
        <v>412</v>
      </c>
      <c r="E91" s="182" t="s">
        <v>413</v>
      </c>
    </row>
    <row r="92" spans="1:5" s="183" customFormat="1" ht="12.75">
      <c r="A92" s="187" t="s">
        <v>235</v>
      </c>
      <c r="B92" s="188">
        <v>1990</v>
      </c>
      <c r="C92" s="189">
        <v>0.67</v>
      </c>
      <c r="D92" s="187" t="s">
        <v>389</v>
      </c>
      <c r="E92" s="182" t="s">
        <v>390</v>
      </c>
    </row>
    <row r="93" spans="1:5" ht="12.75">
      <c r="A93" s="184" t="s">
        <v>414</v>
      </c>
      <c r="B93" s="185">
        <v>1974</v>
      </c>
      <c r="C93" s="186">
        <v>0.41500000000000004</v>
      </c>
      <c r="D93" s="184" t="s">
        <v>371</v>
      </c>
      <c r="E93" s="35" t="s">
        <v>372</v>
      </c>
    </row>
    <row r="94" spans="1:5" s="183" customFormat="1" ht="12.75">
      <c r="A94" s="187" t="s">
        <v>305</v>
      </c>
      <c r="B94" s="188">
        <v>2003</v>
      </c>
      <c r="C94" s="189">
        <v>0.67</v>
      </c>
      <c r="D94" s="187" t="s">
        <v>369</v>
      </c>
      <c r="E94" s="182" t="s">
        <v>370</v>
      </c>
    </row>
    <row r="95" spans="1:5" ht="12.75">
      <c r="A95" s="184" t="s">
        <v>306</v>
      </c>
      <c r="B95" s="185">
        <v>1985</v>
      </c>
      <c r="C95" s="186">
        <v>0.598</v>
      </c>
      <c r="D95" s="184" t="s">
        <v>371</v>
      </c>
      <c r="E95" s="35" t="s">
        <v>372</v>
      </c>
    </row>
    <row r="96" spans="1:5" ht="12.75">
      <c r="A96" s="184" t="s">
        <v>306</v>
      </c>
      <c r="B96" s="185">
        <v>1994</v>
      </c>
      <c r="C96" s="186">
        <v>0.63</v>
      </c>
      <c r="D96" s="184" t="s">
        <v>375</v>
      </c>
      <c r="E96" s="35" t="s">
        <v>376</v>
      </c>
    </row>
    <row r="97" spans="1:5" s="183" customFormat="1" ht="12.75">
      <c r="A97" s="187" t="s">
        <v>415</v>
      </c>
      <c r="B97" s="188">
        <v>2000</v>
      </c>
      <c r="C97" s="189">
        <v>0.92</v>
      </c>
      <c r="D97" s="187" t="s">
        <v>369</v>
      </c>
      <c r="E97" s="182" t="s">
        <v>370</v>
      </c>
    </row>
    <row r="98" spans="1:5" ht="12.75">
      <c r="A98" s="184" t="s">
        <v>309</v>
      </c>
      <c r="B98" s="185">
        <v>1933</v>
      </c>
      <c r="C98" s="186">
        <v>0.47500000000000003</v>
      </c>
      <c r="D98" s="184" t="s">
        <v>371</v>
      </c>
      <c r="E98" s="35" t="s">
        <v>372</v>
      </c>
    </row>
    <row r="99" spans="1:5" ht="12.75">
      <c r="A99" s="184" t="s">
        <v>309</v>
      </c>
      <c r="B99" s="185">
        <v>1959</v>
      </c>
      <c r="C99" s="186">
        <v>0.442</v>
      </c>
      <c r="D99" s="184" t="s">
        <v>371</v>
      </c>
      <c r="E99" s="35" t="s">
        <v>372</v>
      </c>
    </row>
    <row r="100" spans="1:5" ht="12.75">
      <c r="A100" s="184" t="s">
        <v>309</v>
      </c>
      <c r="B100" s="185">
        <v>1989</v>
      </c>
      <c r="C100" s="186">
        <v>0.428</v>
      </c>
      <c r="D100" s="184" t="s">
        <v>371</v>
      </c>
      <c r="E100" s="35" t="s">
        <v>372</v>
      </c>
    </row>
    <row r="101" spans="1:5" ht="12.75">
      <c r="A101" s="184" t="s">
        <v>309</v>
      </c>
      <c r="B101" s="185">
        <v>1989</v>
      </c>
      <c r="C101" s="186">
        <v>0.44</v>
      </c>
      <c r="D101" s="184" t="s">
        <v>375</v>
      </c>
      <c r="E101" s="35" t="s">
        <v>376</v>
      </c>
    </row>
    <row r="102" spans="1:5" ht="12.75">
      <c r="A102" s="184" t="s">
        <v>309</v>
      </c>
      <c r="B102" s="185">
        <v>1999</v>
      </c>
      <c r="C102" s="186">
        <v>0.51</v>
      </c>
      <c r="D102" s="184" t="s">
        <v>369</v>
      </c>
      <c r="E102" s="35" t="s">
        <v>370</v>
      </c>
    </row>
    <row r="103" spans="1:5" s="183" customFormat="1" ht="12.75">
      <c r="A103" s="187" t="s">
        <v>416</v>
      </c>
      <c r="B103" s="188">
        <v>1995</v>
      </c>
      <c r="C103" s="189">
        <v>0.67</v>
      </c>
      <c r="D103" s="187" t="s">
        <v>375</v>
      </c>
      <c r="E103" s="182" t="s">
        <v>376</v>
      </c>
    </row>
    <row r="104" spans="1:5" ht="12.75">
      <c r="A104" s="184" t="s">
        <v>417</v>
      </c>
      <c r="B104" s="185">
        <v>1960</v>
      </c>
      <c r="C104" s="186">
        <v>0.745</v>
      </c>
      <c r="D104" s="184" t="s">
        <v>371</v>
      </c>
      <c r="E104" s="35" t="s">
        <v>372</v>
      </c>
    </row>
    <row r="105" spans="1:5" s="183" customFormat="1" ht="12.75">
      <c r="A105" s="187" t="s">
        <v>418</v>
      </c>
      <c r="B105" s="188" t="s">
        <v>400</v>
      </c>
      <c r="C105" s="189">
        <v>0.5</v>
      </c>
      <c r="D105" s="187" t="s">
        <v>401</v>
      </c>
      <c r="E105" s="182" t="s">
        <v>402</v>
      </c>
    </row>
    <row r="106" spans="1:5" ht="12.75">
      <c r="A106" s="184" t="s">
        <v>239</v>
      </c>
      <c r="B106" s="185">
        <v>1954</v>
      </c>
      <c r="C106" s="186">
        <v>0.804</v>
      </c>
      <c r="D106" s="184" t="s">
        <v>371</v>
      </c>
      <c r="E106" s="35" t="s">
        <v>372</v>
      </c>
    </row>
    <row r="107" spans="1:5" ht="12.75">
      <c r="A107" s="184" t="s">
        <v>239</v>
      </c>
      <c r="B107" s="185">
        <v>1956</v>
      </c>
      <c r="C107" s="186">
        <v>0.86</v>
      </c>
      <c r="D107" s="184" t="s">
        <v>419</v>
      </c>
      <c r="E107" s="35" t="s">
        <v>420</v>
      </c>
    </row>
    <row r="108" spans="1:5" ht="12.75">
      <c r="A108" s="184" t="s">
        <v>239</v>
      </c>
      <c r="B108" s="185">
        <v>1974</v>
      </c>
      <c r="C108" s="186">
        <v>0.712</v>
      </c>
      <c r="D108" s="184" t="s">
        <v>382</v>
      </c>
      <c r="E108" s="35" t="s">
        <v>383</v>
      </c>
    </row>
    <row r="109" spans="1:5" ht="12.75">
      <c r="A109" s="184" t="s">
        <v>239</v>
      </c>
      <c r="B109" s="185">
        <v>1974</v>
      </c>
      <c r="C109" s="186">
        <v>0.772</v>
      </c>
      <c r="D109" s="184" t="s">
        <v>371</v>
      </c>
      <c r="E109" s="35" t="s">
        <v>372</v>
      </c>
    </row>
    <row r="110" spans="1:5" ht="12.75">
      <c r="A110" s="184" t="s">
        <v>239</v>
      </c>
      <c r="B110" s="185">
        <v>1974</v>
      </c>
      <c r="C110" s="186">
        <v>0.85</v>
      </c>
      <c r="D110" s="184" t="s">
        <v>419</v>
      </c>
      <c r="E110" s="35" t="s">
        <v>420</v>
      </c>
    </row>
    <row r="111" spans="1:5" ht="12.75">
      <c r="A111" s="184" t="s">
        <v>239</v>
      </c>
      <c r="B111" s="185">
        <v>1994</v>
      </c>
      <c r="C111" s="186">
        <v>0.8</v>
      </c>
      <c r="D111" s="184" t="s">
        <v>421</v>
      </c>
      <c r="E111" s="35" t="s">
        <v>422</v>
      </c>
    </row>
    <row r="112" spans="1:5" ht="12.75">
      <c r="A112" s="184" t="s">
        <v>239</v>
      </c>
      <c r="B112" s="185">
        <v>1999</v>
      </c>
      <c r="C112" s="186">
        <v>0.8</v>
      </c>
      <c r="D112" s="184" t="s">
        <v>369</v>
      </c>
      <c r="E112" s="35" t="s">
        <v>370</v>
      </c>
    </row>
    <row r="113" spans="1:5" ht="12.75">
      <c r="A113" s="184" t="s">
        <v>239</v>
      </c>
      <c r="B113" s="185">
        <v>2000</v>
      </c>
      <c r="C113" s="186">
        <v>0.712</v>
      </c>
      <c r="D113" s="184" t="s">
        <v>382</v>
      </c>
      <c r="E113" s="35" t="s">
        <v>383</v>
      </c>
    </row>
    <row r="114" spans="1:5" ht="12.75">
      <c r="A114" s="184" t="s">
        <v>239</v>
      </c>
      <c r="B114" s="185">
        <v>2000</v>
      </c>
      <c r="C114" s="186">
        <v>0.8</v>
      </c>
      <c r="D114" s="184" t="s">
        <v>419</v>
      </c>
      <c r="E114" s="35" t="s">
        <v>420</v>
      </c>
    </row>
    <row r="115" spans="1:5" s="183" customFormat="1" ht="12.75">
      <c r="A115" s="187" t="s">
        <v>48</v>
      </c>
      <c r="B115" s="188">
        <v>1915</v>
      </c>
      <c r="C115" s="189">
        <v>0.73</v>
      </c>
      <c r="D115" s="187" t="s">
        <v>371</v>
      </c>
      <c r="E115" s="182" t="s">
        <v>372</v>
      </c>
    </row>
    <row r="116" spans="1:5" s="183" customFormat="1" ht="12.75">
      <c r="A116" s="187" t="s">
        <v>48</v>
      </c>
      <c r="B116" s="188">
        <v>1930</v>
      </c>
      <c r="C116" s="189">
        <v>0.7030000000000001</v>
      </c>
      <c r="D116" s="187" t="s">
        <v>371</v>
      </c>
      <c r="E116" s="182" t="s">
        <v>372</v>
      </c>
    </row>
    <row r="117" spans="1:5" s="183" customFormat="1" ht="12.75">
      <c r="A117" s="187" t="s">
        <v>48</v>
      </c>
      <c r="B117" s="188">
        <v>1961</v>
      </c>
      <c r="C117" s="189">
        <v>0.633</v>
      </c>
      <c r="D117" s="187" t="s">
        <v>371</v>
      </c>
      <c r="E117" s="182" t="s">
        <v>372</v>
      </c>
    </row>
    <row r="118" spans="1:5" s="183" customFormat="1" ht="12.75">
      <c r="A118" s="187" t="s">
        <v>48</v>
      </c>
      <c r="B118" s="188">
        <v>1990</v>
      </c>
      <c r="C118" s="189">
        <v>0.465</v>
      </c>
      <c r="D118" s="187" t="s">
        <v>373</v>
      </c>
      <c r="E118" s="182" t="s">
        <v>374</v>
      </c>
    </row>
    <row r="119" spans="1:5" s="183" customFormat="1" ht="12.75">
      <c r="A119" s="187" t="s">
        <v>48</v>
      </c>
      <c r="B119" s="188">
        <v>1990</v>
      </c>
      <c r="C119" s="189">
        <v>0.65</v>
      </c>
      <c r="D119" s="187" t="s">
        <v>375</v>
      </c>
      <c r="E119" s="182" t="s">
        <v>376</v>
      </c>
    </row>
    <row r="120" spans="1:5" s="183" customFormat="1" ht="12.75">
      <c r="A120" s="187" t="s">
        <v>48</v>
      </c>
      <c r="B120" s="188">
        <v>1999</v>
      </c>
      <c r="C120" s="189">
        <v>0.69</v>
      </c>
      <c r="D120" s="187" t="s">
        <v>369</v>
      </c>
      <c r="E120" s="182" t="s">
        <v>370</v>
      </c>
    </row>
    <row r="121" spans="1:5" s="183" customFormat="1" ht="12.75">
      <c r="A121" s="187" t="s">
        <v>48</v>
      </c>
      <c r="B121" s="188">
        <v>2000</v>
      </c>
      <c r="C121" s="189">
        <v>0.378</v>
      </c>
      <c r="D121" s="187" t="s">
        <v>373</v>
      </c>
      <c r="E121" s="182" t="s">
        <v>374</v>
      </c>
    </row>
    <row r="122" spans="1:4" ht="12.75">
      <c r="A122" s="184" t="s">
        <v>242</v>
      </c>
      <c r="B122" s="185">
        <v>1961</v>
      </c>
      <c r="C122" s="186">
        <v>0.783</v>
      </c>
      <c r="D122" s="184"/>
    </row>
    <row r="123" spans="1:5" ht="12.75">
      <c r="A123" s="184" t="s">
        <v>242</v>
      </c>
      <c r="B123" s="185">
        <v>1961</v>
      </c>
      <c r="C123" s="186">
        <v>0.8270000000000001</v>
      </c>
      <c r="D123" s="184" t="s">
        <v>412</v>
      </c>
      <c r="E123" s="35" t="s">
        <v>413</v>
      </c>
    </row>
    <row r="124" spans="1:5" ht="12.75">
      <c r="A124" s="184" t="s">
        <v>242</v>
      </c>
      <c r="B124" s="185">
        <v>1990</v>
      </c>
      <c r="C124" s="186">
        <v>0.58</v>
      </c>
      <c r="D124" s="184" t="s">
        <v>389</v>
      </c>
      <c r="E124" s="35" t="s">
        <v>390</v>
      </c>
    </row>
    <row r="125" spans="1:5" s="183" customFormat="1" ht="12.75">
      <c r="A125" s="187" t="s">
        <v>311</v>
      </c>
      <c r="B125" s="188">
        <v>2001</v>
      </c>
      <c r="C125" s="189">
        <v>0.79</v>
      </c>
      <c r="D125" s="187" t="s">
        <v>369</v>
      </c>
      <c r="E125" s="182" t="s">
        <v>370</v>
      </c>
    </row>
    <row r="126" spans="1:5" ht="12.75">
      <c r="A126" s="184" t="s">
        <v>52</v>
      </c>
      <c r="B126" s="185">
        <v>2001</v>
      </c>
      <c r="C126" s="186">
        <v>0.47</v>
      </c>
      <c r="D126" s="184" t="s">
        <v>369</v>
      </c>
      <c r="E126" s="35" t="s">
        <v>370</v>
      </c>
    </row>
    <row r="127" spans="1:5" ht="12.75">
      <c r="A127" s="184" t="s">
        <v>52</v>
      </c>
      <c r="B127" s="185" t="s">
        <v>423</v>
      </c>
      <c r="C127" s="186">
        <v>0.55</v>
      </c>
      <c r="D127" s="184" t="s">
        <v>382</v>
      </c>
      <c r="E127" s="35" t="s">
        <v>383</v>
      </c>
    </row>
    <row r="128" spans="1:5" ht="12.75">
      <c r="A128" s="184" t="s">
        <v>424</v>
      </c>
      <c r="B128" s="185">
        <v>1977</v>
      </c>
      <c r="C128" s="186">
        <v>0.617</v>
      </c>
      <c r="D128" s="184" t="s">
        <v>373</v>
      </c>
      <c r="E128" s="35" t="s">
        <v>374</v>
      </c>
    </row>
    <row r="129" spans="1:5" ht="12.75">
      <c r="A129" s="184" t="s">
        <v>424</v>
      </c>
      <c r="B129" s="185">
        <v>1990</v>
      </c>
      <c r="C129" s="186">
        <v>0.41500000000000004</v>
      </c>
      <c r="D129" s="184" t="s">
        <v>373</v>
      </c>
      <c r="E129" s="35" t="s">
        <v>374</v>
      </c>
    </row>
    <row r="130" spans="1:5" s="183" customFormat="1" ht="12.75">
      <c r="A130" s="187" t="s">
        <v>14</v>
      </c>
      <c r="B130" s="188" t="s">
        <v>400</v>
      </c>
      <c r="C130" s="189">
        <v>0.6000000000000001</v>
      </c>
      <c r="D130" s="187" t="s">
        <v>401</v>
      </c>
      <c r="E130" s="182" t="s">
        <v>402</v>
      </c>
    </row>
    <row r="131" spans="1:5" ht="12.75">
      <c r="A131" s="184" t="s">
        <v>425</v>
      </c>
      <c r="B131" s="185">
        <v>1991</v>
      </c>
      <c r="C131" s="186">
        <v>0.77</v>
      </c>
      <c r="D131" s="184" t="s">
        <v>375</v>
      </c>
      <c r="E131" s="35" t="s">
        <v>376</v>
      </c>
    </row>
    <row r="132" spans="1:5" ht="12.75">
      <c r="A132" s="184" t="s">
        <v>425</v>
      </c>
      <c r="B132" s="185" t="s">
        <v>379</v>
      </c>
      <c r="C132" s="186">
        <v>0.7336</v>
      </c>
      <c r="D132" s="184" t="s">
        <v>380</v>
      </c>
      <c r="E132" s="35" t="s">
        <v>381</v>
      </c>
    </row>
    <row r="133" spans="1:5" s="183" customFormat="1" ht="12.75">
      <c r="A133" s="187" t="s">
        <v>312</v>
      </c>
      <c r="B133" s="188">
        <v>1990</v>
      </c>
      <c r="C133" s="189">
        <v>0.26</v>
      </c>
      <c r="D133" s="187" t="s">
        <v>375</v>
      </c>
      <c r="E133" s="182" t="s">
        <v>376</v>
      </c>
    </row>
    <row r="134" spans="1:5" s="183" customFormat="1" ht="12.75">
      <c r="A134" s="187" t="s">
        <v>312</v>
      </c>
      <c r="B134" s="188">
        <v>1999</v>
      </c>
      <c r="C134" s="189">
        <v>0.27</v>
      </c>
      <c r="D134" s="187" t="s">
        <v>369</v>
      </c>
      <c r="E134" s="182" t="s">
        <v>370</v>
      </c>
    </row>
    <row r="135" spans="1:5" ht="12.75">
      <c r="A135" s="184" t="s">
        <v>314</v>
      </c>
      <c r="B135" s="185">
        <v>1988</v>
      </c>
      <c r="C135" s="186">
        <v>0.53</v>
      </c>
      <c r="D135" s="184" t="s">
        <v>375</v>
      </c>
      <c r="E135" s="35" t="s">
        <v>376</v>
      </c>
    </row>
    <row r="136" spans="1:5" ht="12.75">
      <c r="A136" s="184" t="s">
        <v>314</v>
      </c>
      <c r="B136" s="185">
        <v>1999</v>
      </c>
      <c r="C136" s="186">
        <v>0.58</v>
      </c>
      <c r="D136" s="184" t="s">
        <v>369</v>
      </c>
      <c r="E136" s="35" t="s">
        <v>370</v>
      </c>
    </row>
    <row r="137" spans="1:5" s="183" customFormat="1" ht="12.75">
      <c r="A137" s="187" t="s">
        <v>426</v>
      </c>
      <c r="B137" s="188">
        <v>1989</v>
      </c>
      <c r="C137" s="189">
        <v>0.66</v>
      </c>
      <c r="D137" s="187" t="s">
        <v>375</v>
      </c>
      <c r="E137" s="182" t="s">
        <v>376</v>
      </c>
    </row>
    <row r="138" spans="1:5" ht="12.75">
      <c r="A138" s="184" t="s">
        <v>427</v>
      </c>
      <c r="B138" s="185">
        <v>1995</v>
      </c>
      <c r="C138" s="186">
        <v>0.85</v>
      </c>
      <c r="D138" s="184" t="s">
        <v>369</v>
      </c>
      <c r="E138" s="35" t="s">
        <v>370</v>
      </c>
    </row>
    <row r="139" spans="1:5" s="183" customFormat="1" ht="12.75">
      <c r="A139" s="187" t="s">
        <v>318</v>
      </c>
      <c r="B139" s="188">
        <v>1995</v>
      </c>
      <c r="C139" s="189">
        <v>0.68</v>
      </c>
      <c r="D139" s="187" t="s">
        <v>375</v>
      </c>
      <c r="E139" s="182" t="s">
        <v>376</v>
      </c>
    </row>
    <row r="140" spans="1:5" s="183" customFormat="1" ht="12.75">
      <c r="A140" s="187" t="s">
        <v>318</v>
      </c>
      <c r="B140" s="188">
        <v>1999</v>
      </c>
      <c r="C140" s="189">
        <v>0.63</v>
      </c>
      <c r="D140" s="187" t="s">
        <v>369</v>
      </c>
      <c r="E140" s="182" t="s">
        <v>370</v>
      </c>
    </row>
    <row r="141" spans="1:5" ht="12.75">
      <c r="A141" s="184" t="s">
        <v>320</v>
      </c>
      <c r="B141" s="185">
        <v>1995</v>
      </c>
      <c r="C141" s="186">
        <v>0.5700000000000001</v>
      </c>
      <c r="D141" s="184" t="s">
        <v>375</v>
      </c>
      <c r="E141" s="35" t="s">
        <v>376</v>
      </c>
    </row>
    <row r="142" spans="1:5" ht="12.75">
      <c r="A142" s="184" t="s">
        <v>320</v>
      </c>
      <c r="B142" s="185">
        <v>1999</v>
      </c>
      <c r="C142" s="186">
        <v>0.58</v>
      </c>
      <c r="D142" s="184" t="s">
        <v>369</v>
      </c>
      <c r="E142" s="35" t="s">
        <v>370</v>
      </c>
    </row>
    <row r="143" spans="1:5" s="183" customFormat="1" ht="12.75">
      <c r="A143" s="187" t="s">
        <v>428</v>
      </c>
      <c r="B143" s="188">
        <v>1995</v>
      </c>
      <c r="C143" s="189">
        <v>0.93</v>
      </c>
      <c r="D143" s="187" t="s">
        <v>375</v>
      </c>
      <c r="E143" s="182" t="s">
        <v>376</v>
      </c>
    </row>
    <row r="144" spans="1:5" ht="12.75">
      <c r="A144" s="184" t="s">
        <v>429</v>
      </c>
      <c r="B144" s="185">
        <v>1989</v>
      </c>
      <c r="C144" s="186">
        <v>0.56</v>
      </c>
      <c r="D144" s="184" t="s">
        <v>375</v>
      </c>
      <c r="E144" s="35" t="s">
        <v>376</v>
      </c>
    </row>
    <row r="145" spans="1:5" s="183" customFormat="1" ht="12.75">
      <c r="A145" s="187" t="s">
        <v>244</v>
      </c>
      <c r="B145" s="188">
        <v>1964</v>
      </c>
      <c r="C145" s="189">
        <v>0.82</v>
      </c>
      <c r="D145" s="187" t="s">
        <v>412</v>
      </c>
      <c r="E145" s="182" t="s">
        <v>413</v>
      </c>
    </row>
    <row r="146" spans="1:5" s="183" customFormat="1" ht="12.75">
      <c r="A146" s="187" t="s">
        <v>244</v>
      </c>
      <c r="B146" s="188">
        <v>1979</v>
      </c>
      <c r="C146" s="189">
        <v>0.85</v>
      </c>
      <c r="D146" s="187" t="s">
        <v>412</v>
      </c>
      <c r="E146" s="182" t="s">
        <v>413</v>
      </c>
    </row>
    <row r="147" spans="1:5" s="183" customFormat="1" ht="12.75">
      <c r="A147" s="187" t="s">
        <v>244</v>
      </c>
      <c r="B147" s="188">
        <v>2004</v>
      </c>
      <c r="C147" s="189">
        <v>0.84</v>
      </c>
      <c r="D147" s="187" t="s">
        <v>430</v>
      </c>
      <c r="E147" s="182" t="s">
        <v>431</v>
      </c>
    </row>
    <row r="148" spans="1:5" ht="12.75">
      <c r="A148" s="184" t="s">
        <v>58</v>
      </c>
      <c r="B148" s="185">
        <v>1989</v>
      </c>
      <c r="C148" s="186">
        <v>0.446</v>
      </c>
      <c r="D148" s="184" t="s">
        <v>373</v>
      </c>
      <c r="E148" s="35" t="s">
        <v>374</v>
      </c>
    </row>
    <row r="149" spans="1:5" ht="12.75">
      <c r="A149" s="184" t="s">
        <v>58</v>
      </c>
      <c r="B149" s="185">
        <v>1995</v>
      </c>
      <c r="C149" s="186">
        <v>0.40900000000000003</v>
      </c>
      <c r="D149" s="184" t="s">
        <v>373</v>
      </c>
      <c r="E149" s="35" t="s">
        <v>374</v>
      </c>
    </row>
    <row r="150" spans="1:5" ht="12.75">
      <c r="A150" s="184" t="s">
        <v>58</v>
      </c>
      <c r="B150" s="185">
        <v>1995</v>
      </c>
      <c r="C150" s="186">
        <v>0.45</v>
      </c>
      <c r="D150" s="184" t="s">
        <v>375</v>
      </c>
      <c r="E150" s="35" t="s">
        <v>376</v>
      </c>
    </row>
    <row r="151" spans="1:5" s="183" customFormat="1" ht="12.75">
      <c r="A151" s="187" t="s">
        <v>432</v>
      </c>
      <c r="B151" s="188">
        <v>1988</v>
      </c>
      <c r="C151" s="189">
        <v>0.62</v>
      </c>
      <c r="D151" s="187" t="s">
        <v>375</v>
      </c>
      <c r="E151" s="182" t="s">
        <v>376</v>
      </c>
    </row>
    <row r="152" spans="1:5" ht="12.75">
      <c r="A152" s="184" t="s">
        <v>433</v>
      </c>
      <c r="B152" s="185">
        <v>1989</v>
      </c>
      <c r="C152" s="186">
        <v>0.5700000000000001</v>
      </c>
      <c r="D152" s="184" t="s">
        <v>373</v>
      </c>
      <c r="E152" s="35" t="s">
        <v>374</v>
      </c>
    </row>
    <row r="153" spans="1:5" ht="12.75">
      <c r="A153" s="184" t="s">
        <v>433</v>
      </c>
      <c r="B153" s="185">
        <v>1995</v>
      </c>
      <c r="C153" s="186">
        <v>0.533</v>
      </c>
      <c r="D153" s="184" t="s">
        <v>373</v>
      </c>
      <c r="E153" s="35" t="s">
        <v>374</v>
      </c>
    </row>
    <row r="154" spans="1:5" s="183" customFormat="1" ht="12.75">
      <c r="A154" s="187" t="s">
        <v>253</v>
      </c>
      <c r="B154" s="188">
        <v>1952</v>
      </c>
      <c r="C154" s="189">
        <v>0.75</v>
      </c>
      <c r="D154" s="187" t="s">
        <v>434</v>
      </c>
      <c r="E154" s="182" t="s">
        <v>435</v>
      </c>
    </row>
    <row r="155" spans="1:5" s="183" customFormat="1" ht="12.75">
      <c r="A155" s="187" t="s">
        <v>253</v>
      </c>
      <c r="B155" s="188">
        <v>1974</v>
      </c>
      <c r="C155" s="189">
        <v>0.76</v>
      </c>
      <c r="D155" s="187" t="s">
        <v>434</v>
      </c>
      <c r="E155" s="182" t="s">
        <v>435</v>
      </c>
    </row>
    <row r="156" spans="1:5" s="183" customFormat="1" ht="12.75">
      <c r="A156" s="187" t="s">
        <v>253</v>
      </c>
      <c r="B156" s="188">
        <v>1993</v>
      </c>
      <c r="C156" s="189">
        <v>0.66</v>
      </c>
      <c r="D156" s="187" t="s">
        <v>375</v>
      </c>
      <c r="E156" s="182" t="s">
        <v>376</v>
      </c>
    </row>
    <row r="157" spans="1:5" ht="12.75">
      <c r="A157" s="184" t="s">
        <v>10</v>
      </c>
      <c r="B157" s="185">
        <v>1970</v>
      </c>
      <c r="C157" s="186">
        <v>0.504</v>
      </c>
      <c r="D157" s="184" t="s">
        <v>373</v>
      </c>
      <c r="E157" s="35" t="s">
        <v>374</v>
      </c>
    </row>
    <row r="158" spans="1:5" ht="12.75">
      <c r="A158" s="184" t="s">
        <v>10</v>
      </c>
      <c r="B158" s="185">
        <v>1970</v>
      </c>
      <c r="C158" s="186">
        <v>0.526</v>
      </c>
      <c r="D158" s="184" t="s">
        <v>373</v>
      </c>
      <c r="E158" s="35" t="s">
        <v>374</v>
      </c>
    </row>
    <row r="159" spans="1:5" ht="12.75">
      <c r="A159" s="184" t="s">
        <v>10</v>
      </c>
      <c r="B159" s="185">
        <v>1975</v>
      </c>
      <c r="C159" s="186">
        <v>0.536</v>
      </c>
      <c r="D159" s="184" t="s">
        <v>373</v>
      </c>
      <c r="E159" s="35" t="s">
        <v>374</v>
      </c>
    </row>
    <row r="160" spans="1:5" ht="12.75">
      <c r="A160" s="184" t="s">
        <v>10</v>
      </c>
      <c r="B160" s="185">
        <v>1975</v>
      </c>
      <c r="C160" s="186">
        <v>0.579</v>
      </c>
      <c r="D160" s="184" t="s">
        <v>373</v>
      </c>
      <c r="E160" s="35" t="s">
        <v>374</v>
      </c>
    </row>
    <row r="161" spans="1:5" ht="12.75">
      <c r="A161" s="184" t="s">
        <v>10</v>
      </c>
      <c r="B161" s="185">
        <v>1990</v>
      </c>
      <c r="C161" s="186">
        <v>0.466</v>
      </c>
      <c r="D161" s="184" t="s">
        <v>382</v>
      </c>
      <c r="E161" s="35" t="s">
        <v>383</v>
      </c>
    </row>
    <row r="162" spans="1:5" ht="12.75">
      <c r="A162" s="184" t="s">
        <v>10</v>
      </c>
      <c r="B162" s="185">
        <v>1991</v>
      </c>
      <c r="C162" s="186">
        <v>0.58</v>
      </c>
      <c r="D162" s="184" t="s">
        <v>375</v>
      </c>
      <c r="E162" s="35" t="s">
        <v>376</v>
      </c>
    </row>
    <row r="163" spans="1:5" ht="12.75">
      <c r="A163" s="184" t="s">
        <v>10</v>
      </c>
      <c r="B163" s="185">
        <v>1995</v>
      </c>
      <c r="C163" s="186">
        <v>0.448</v>
      </c>
      <c r="D163" s="184" t="s">
        <v>382</v>
      </c>
      <c r="E163" s="35" t="s">
        <v>383</v>
      </c>
    </row>
    <row r="164" spans="1:5" ht="12.75">
      <c r="A164" s="184" t="s">
        <v>10</v>
      </c>
      <c r="B164" s="185">
        <v>1995</v>
      </c>
      <c r="C164" s="186">
        <v>0.6000000000000001</v>
      </c>
      <c r="D164" s="184" t="s">
        <v>369</v>
      </c>
      <c r="E164" s="35" t="s">
        <v>370</v>
      </c>
    </row>
    <row r="165" spans="1:5" s="183" customFormat="1" ht="12.75">
      <c r="A165" s="187" t="s">
        <v>159</v>
      </c>
      <c r="B165" s="188">
        <v>1993</v>
      </c>
      <c r="C165" s="189">
        <v>0.46</v>
      </c>
      <c r="D165" s="187" t="s">
        <v>375</v>
      </c>
      <c r="E165" s="182" t="s">
        <v>376</v>
      </c>
    </row>
    <row r="166" spans="1:5" ht="12.75">
      <c r="A166" s="184" t="s">
        <v>161</v>
      </c>
      <c r="B166" s="185">
        <v>1993</v>
      </c>
      <c r="C166" s="186">
        <v>0.7</v>
      </c>
      <c r="D166" s="184" t="s">
        <v>375</v>
      </c>
      <c r="E166" s="35" t="s">
        <v>376</v>
      </c>
    </row>
    <row r="167" spans="1:5" s="183" customFormat="1" ht="12.75">
      <c r="A167" s="187" t="s">
        <v>323</v>
      </c>
      <c r="B167" s="188">
        <v>1991</v>
      </c>
      <c r="C167" s="189">
        <v>0.48</v>
      </c>
      <c r="D167" s="187" t="s">
        <v>375</v>
      </c>
      <c r="E167" s="182" t="s">
        <v>376</v>
      </c>
    </row>
    <row r="168" spans="1:5" s="183" customFormat="1" ht="12.75">
      <c r="A168" s="187" t="s">
        <v>323</v>
      </c>
      <c r="B168" s="188">
        <v>2000</v>
      </c>
      <c r="C168" s="189">
        <v>0.44</v>
      </c>
      <c r="D168" s="187" t="s">
        <v>369</v>
      </c>
      <c r="E168" s="182" t="s">
        <v>370</v>
      </c>
    </row>
    <row r="169" spans="1:5" s="183" customFormat="1" ht="12.75">
      <c r="A169" s="187" t="s">
        <v>323</v>
      </c>
      <c r="B169" s="188" t="s">
        <v>379</v>
      </c>
      <c r="C169" s="189">
        <v>0.46590000000000004</v>
      </c>
      <c r="D169" s="187" t="s">
        <v>380</v>
      </c>
      <c r="E169" s="182" t="s">
        <v>381</v>
      </c>
    </row>
    <row r="170" spans="1:5" ht="12.75">
      <c r="A170" s="184" t="s">
        <v>325</v>
      </c>
      <c r="B170" s="185">
        <v>1990</v>
      </c>
      <c r="C170" s="186">
        <v>0.78</v>
      </c>
      <c r="D170" s="184" t="s">
        <v>375</v>
      </c>
      <c r="E170" s="35" t="s">
        <v>376</v>
      </c>
    </row>
    <row r="171" spans="1:5" ht="12.75">
      <c r="A171" s="184" t="s">
        <v>325</v>
      </c>
      <c r="B171" s="185">
        <v>2000</v>
      </c>
      <c r="C171" s="186">
        <v>0.8</v>
      </c>
      <c r="D171" s="184" t="s">
        <v>369</v>
      </c>
      <c r="E171" s="35" t="s">
        <v>370</v>
      </c>
    </row>
    <row r="172" spans="1:5" s="183" customFormat="1" ht="12.75">
      <c r="A172" s="187" t="s">
        <v>436</v>
      </c>
      <c r="B172" s="188">
        <v>1995</v>
      </c>
      <c r="C172" s="189">
        <v>0.59</v>
      </c>
      <c r="D172" s="187" t="s">
        <v>375</v>
      </c>
      <c r="E172" s="182" t="s">
        <v>376</v>
      </c>
    </row>
    <row r="173" spans="1:5" ht="12.75">
      <c r="A173" s="184" t="s">
        <v>165</v>
      </c>
      <c r="B173" s="185">
        <v>1997</v>
      </c>
      <c r="C173" s="186">
        <v>0.81</v>
      </c>
      <c r="D173" s="184" t="s">
        <v>369</v>
      </c>
      <c r="E173" s="35" t="s">
        <v>370</v>
      </c>
    </row>
    <row r="174" spans="1:5" s="183" customFormat="1" ht="12.75">
      <c r="A174" s="187" t="s">
        <v>66</v>
      </c>
      <c r="B174" s="188" t="s">
        <v>423</v>
      </c>
      <c r="C174" s="189">
        <v>0.55</v>
      </c>
      <c r="D174" s="187" t="s">
        <v>437</v>
      </c>
      <c r="E174" s="182" t="s">
        <v>438</v>
      </c>
    </row>
    <row r="175" spans="1:5" ht="12.75">
      <c r="A175" s="184" t="s">
        <v>439</v>
      </c>
      <c r="B175" s="185">
        <v>1990</v>
      </c>
      <c r="C175" s="186">
        <v>0.34</v>
      </c>
      <c r="D175" s="184" t="s">
        <v>375</v>
      </c>
      <c r="E175" s="35" t="s">
        <v>376</v>
      </c>
    </row>
    <row r="176" spans="1:5" s="183" customFormat="1" ht="12.75">
      <c r="A176" s="187" t="s">
        <v>440</v>
      </c>
      <c r="B176" s="188">
        <v>2002</v>
      </c>
      <c r="C176" s="189">
        <v>0.9</v>
      </c>
      <c r="D176" s="187" t="s">
        <v>369</v>
      </c>
      <c r="E176" s="182" t="s">
        <v>370</v>
      </c>
    </row>
    <row r="177" spans="1:5" ht="12.75">
      <c r="A177" s="184" t="s">
        <v>173</v>
      </c>
      <c r="B177" s="185">
        <v>1998</v>
      </c>
      <c r="C177" s="186">
        <v>0.41</v>
      </c>
      <c r="D177" s="184" t="s">
        <v>369</v>
      </c>
      <c r="E177" s="35" t="s">
        <v>370</v>
      </c>
    </row>
    <row r="178" spans="1:5" s="183" customFormat="1" ht="12.75">
      <c r="A178" s="187" t="s">
        <v>441</v>
      </c>
      <c r="B178" s="188"/>
      <c r="C178" s="189">
        <v>0.59</v>
      </c>
      <c r="D178" s="187" t="s">
        <v>442</v>
      </c>
      <c r="E178" s="182" t="s">
        <v>443</v>
      </c>
    </row>
    <row r="179" spans="1:5" ht="12.75">
      <c r="A179" s="184" t="s">
        <v>444</v>
      </c>
      <c r="B179" s="185">
        <v>2001</v>
      </c>
      <c r="C179" s="186">
        <v>0.58</v>
      </c>
      <c r="D179" s="184" t="s">
        <v>369</v>
      </c>
      <c r="E179" s="35" t="s">
        <v>370</v>
      </c>
    </row>
    <row r="180" spans="1:5" s="183" customFormat="1" ht="12.75">
      <c r="A180" s="187" t="s">
        <v>175</v>
      </c>
      <c r="B180" s="188">
        <v>1998</v>
      </c>
      <c r="C180" s="189">
        <v>0.69</v>
      </c>
      <c r="D180" s="187" t="s">
        <v>369</v>
      </c>
      <c r="E180" s="182" t="s">
        <v>370</v>
      </c>
    </row>
    <row r="181" spans="1:5" ht="12.75">
      <c r="A181" s="184" t="s">
        <v>68</v>
      </c>
      <c r="B181" s="185" t="s">
        <v>445</v>
      </c>
      <c r="C181" s="186">
        <v>0.49</v>
      </c>
      <c r="D181" s="184" t="s">
        <v>375</v>
      </c>
      <c r="E181" s="35" t="s">
        <v>376</v>
      </c>
    </row>
    <row r="182" spans="1:5" s="183" customFormat="1" ht="12.75">
      <c r="A182" s="187" t="s">
        <v>446</v>
      </c>
      <c r="B182" s="188">
        <v>1987</v>
      </c>
      <c r="C182" s="189">
        <v>0.75</v>
      </c>
      <c r="D182" s="187" t="s">
        <v>375</v>
      </c>
      <c r="E182" s="182" t="s">
        <v>376</v>
      </c>
    </row>
    <row r="183" spans="1:5" ht="12.75">
      <c r="A183" s="184" t="s">
        <v>329</v>
      </c>
      <c r="B183" s="185">
        <v>1990</v>
      </c>
      <c r="C183" s="186">
        <v>0.48</v>
      </c>
      <c r="D183" s="184" t="s">
        <v>375</v>
      </c>
      <c r="E183" s="35" t="s">
        <v>376</v>
      </c>
    </row>
    <row r="184" spans="1:5" ht="12.75">
      <c r="A184" s="184" t="s">
        <v>329</v>
      </c>
      <c r="B184" s="185">
        <v>1999</v>
      </c>
      <c r="C184" s="186">
        <v>0.48</v>
      </c>
      <c r="D184" s="184" t="s">
        <v>369</v>
      </c>
      <c r="E184" s="35" t="s">
        <v>370</v>
      </c>
    </row>
    <row r="185" spans="1:5" ht="12.75">
      <c r="A185" s="184" t="s">
        <v>329</v>
      </c>
      <c r="B185" s="185" t="s">
        <v>379</v>
      </c>
      <c r="C185" s="186">
        <v>0.5013000000000001</v>
      </c>
      <c r="D185" s="184" t="s">
        <v>380</v>
      </c>
      <c r="E185" s="35" t="s">
        <v>381</v>
      </c>
    </row>
    <row r="186" spans="1:5" s="183" customFormat="1" ht="12.75">
      <c r="A186" s="187" t="s">
        <v>75</v>
      </c>
      <c r="B186" s="188">
        <v>1981</v>
      </c>
      <c r="C186" s="189">
        <v>0.34400000000000003</v>
      </c>
      <c r="D186" s="187" t="s">
        <v>373</v>
      </c>
      <c r="E186" s="182" t="s">
        <v>374</v>
      </c>
    </row>
    <row r="187" spans="1:5" s="183" customFormat="1" ht="12.75">
      <c r="A187" s="187" t="s">
        <v>75</v>
      </c>
      <c r="B187" s="188">
        <v>1993</v>
      </c>
      <c r="C187" s="189">
        <v>0.332</v>
      </c>
      <c r="D187" s="187" t="s">
        <v>373</v>
      </c>
      <c r="E187" s="182" t="s">
        <v>374</v>
      </c>
    </row>
    <row r="188" spans="1:5" s="183" customFormat="1" ht="12.75">
      <c r="A188" s="187" t="s">
        <v>75</v>
      </c>
      <c r="B188" s="188">
        <v>1993</v>
      </c>
      <c r="C188" s="189">
        <v>0.52</v>
      </c>
      <c r="D188" s="187" t="s">
        <v>375</v>
      </c>
      <c r="E188" s="182" t="s">
        <v>376</v>
      </c>
    </row>
    <row r="189" spans="1:5" s="183" customFormat="1" ht="12.75">
      <c r="A189" s="187" t="s">
        <v>447</v>
      </c>
      <c r="B189" s="188">
        <v>1981</v>
      </c>
      <c r="C189" s="189">
        <v>0.499</v>
      </c>
      <c r="D189" s="187" t="s">
        <v>373</v>
      </c>
      <c r="E189" s="182" t="s">
        <v>374</v>
      </c>
    </row>
    <row r="190" spans="1:5" s="183" customFormat="1" ht="12.75">
      <c r="A190" s="187" t="s">
        <v>447</v>
      </c>
      <c r="B190" s="188">
        <v>1993</v>
      </c>
      <c r="C190" s="189">
        <v>0.446</v>
      </c>
      <c r="D190" s="187" t="s">
        <v>373</v>
      </c>
      <c r="E190" s="182" t="s">
        <v>374</v>
      </c>
    </row>
    <row r="191" spans="1:5" ht="12.75">
      <c r="A191" s="184" t="s">
        <v>448</v>
      </c>
      <c r="B191" s="185">
        <v>1989</v>
      </c>
      <c r="C191" s="186">
        <v>0.75</v>
      </c>
      <c r="D191" s="184" t="s">
        <v>375</v>
      </c>
      <c r="E191" s="35" t="s">
        <v>376</v>
      </c>
    </row>
    <row r="192" spans="1:5" s="183" customFormat="1" ht="12.75">
      <c r="A192" s="187" t="s">
        <v>257</v>
      </c>
      <c r="B192" s="188">
        <v>1960</v>
      </c>
      <c r="C192" s="189">
        <v>0.625</v>
      </c>
      <c r="D192" s="187" t="s">
        <v>449</v>
      </c>
      <c r="E192" s="182" t="s">
        <v>450</v>
      </c>
    </row>
    <row r="193" spans="1:5" ht="12.75">
      <c r="A193" s="184" t="s">
        <v>80</v>
      </c>
      <c r="B193" s="185">
        <v>1996</v>
      </c>
      <c r="C193" s="186">
        <v>0.62</v>
      </c>
      <c r="D193" s="184" t="s">
        <v>369</v>
      </c>
      <c r="E193" s="35" t="s">
        <v>370</v>
      </c>
    </row>
    <row r="194" spans="1:5" s="183" customFormat="1" ht="12.75">
      <c r="A194" s="187" t="s">
        <v>82</v>
      </c>
      <c r="B194" s="188" t="s">
        <v>423</v>
      </c>
      <c r="C194" s="189">
        <v>0.45</v>
      </c>
      <c r="D194" s="187" t="s">
        <v>437</v>
      </c>
      <c r="E194" s="182" t="s">
        <v>438</v>
      </c>
    </row>
    <row r="195" spans="1:5" ht="12.75">
      <c r="A195" s="184" t="s">
        <v>451</v>
      </c>
      <c r="B195" s="185">
        <v>1993</v>
      </c>
      <c r="C195" s="186">
        <v>0.77</v>
      </c>
      <c r="D195" s="184" t="s">
        <v>375</v>
      </c>
      <c r="E195" s="35" t="s">
        <v>376</v>
      </c>
    </row>
    <row r="196" spans="1:5" ht="12.75">
      <c r="A196" s="184" t="s">
        <v>451</v>
      </c>
      <c r="B196" s="185" t="s">
        <v>379</v>
      </c>
      <c r="C196" s="186">
        <v>0.4403</v>
      </c>
      <c r="D196" s="184" t="s">
        <v>380</v>
      </c>
      <c r="E196" s="35" t="s">
        <v>381</v>
      </c>
    </row>
    <row r="197" spans="1:5" s="183" customFormat="1" ht="12.75">
      <c r="A197" s="187" t="s">
        <v>86</v>
      </c>
      <c r="B197" s="188">
        <v>1995</v>
      </c>
      <c r="C197" s="189">
        <v>0.38</v>
      </c>
      <c r="D197" s="187" t="s">
        <v>375</v>
      </c>
      <c r="E197" s="182" t="s">
        <v>376</v>
      </c>
    </row>
    <row r="198" spans="1:5" s="183" customFormat="1" ht="12.75">
      <c r="A198" s="187" t="s">
        <v>86</v>
      </c>
      <c r="B198" s="188">
        <v>1996</v>
      </c>
      <c r="C198" s="189">
        <v>0.36</v>
      </c>
      <c r="D198" s="187" t="s">
        <v>369</v>
      </c>
      <c r="E198" s="182" t="s">
        <v>370</v>
      </c>
    </row>
    <row r="199" spans="1:5" ht="12.75">
      <c r="A199" s="184" t="s">
        <v>179</v>
      </c>
      <c r="B199" s="185">
        <v>1991</v>
      </c>
      <c r="C199" s="186">
        <v>0.5181</v>
      </c>
      <c r="D199" s="184" t="s">
        <v>452</v>
      </c>
      <c r="E199" s="35" t="s">
        <v>453</v>
      </c>
    </row>
    <row r="200" spans="1:5" ht="12.75">
      <c r="A200" s="184" t="s">
        <v>179</v>
      </c>
      <c r="B200" s="185">
        <v>1992</v>
      </c>
      <c r="C200" s="186">
        <v>0.45</v>
      </c>
      <c r="D200" s="184" t="s">
        <v>375</v>
      </c>
      <c r="E200" s="35" t="s">
        <v>376</v>
      </c>
    </row>
    <row r="201" spans="1:5" ht="12.75">
      <c r="A201" s="184" t="s">
        <v>179</v>
      </c>
      <c r="B201" s="185">
        <v>2002</v>
      </c>
      <c r="C201" s="186">
        <v>0.49</v>
      </c>
      <c r="D201" s="184" t="s">
        <v>369</v>
      </c>
      <c r="E201" s="35" t="s">
        <v>370</v>
      </c>
    </row>
    <row r="202" spans="1:5" s="183" customFormat="1" ht="12.75">
      <c r="A202" s="187" t="s">
        <v>336</v>
      </c>
      <c r="B202" s="188">
        <v>1989</v>
      </c>
      <c r="C202" s="189">
        <v>0.55</v>
      </c>
      <c r="D202" s="187" t="s">
        <v>375</v>
      </c>
      <c r="E202" s="182" t="s">
        <v>376</v>
      </c>
    </row>
    <row r="203" spans="1:5" s="183" customFormat="1" ht="12.75">
      <c r="A203" s="187" t="s">
        <v>336</v>
      </c>
      <c r="B203" s="188">
        <v>1999</v>
      </c>
      <c r="C203" s="189">
        <v>0.5700000000000001</v>
      </c>
      <c r="D203" s="187" t="s">
        <v>369</v>
      </c>
      <c r="E203" s="182" t="s">
        <v>370</v>
      </c>
    </row>
    <row r="204" spans="1:5" ht="12.75">
      <c r="A204" s="184" t="s">
        <v>260</v>
      </c>
      <c r="B204" s="185">
        <v>1963</v>
      </c>
      <c r="C204" s="186">
        <v>0.801</v>
      </c>
      <c r="D204" s="184" t="s">
        <v>412</v>
      </c>
      <c r="E204" s="35" t="s">
        <v>413</v>
      </c>
    </row>
    <row r="205" spans="1:5" ht="12.75">
      <c r="A205" s="184" t="s">
        <v>260</v>
      </c>
      <c r="B205" s="185">
        <v>2001</v>
      </c>
      <c r="C205" s="186">
        <v>0.72</v>
      </c>
      <c r="D205" s="184" t="s">
        <v>369</v>
      </c>
      <c r="E205" s="35" t="s">
        <v>370</v>
      </c>
    </row>
    <row r="206" spans="1:5" ht="12.75">
      <c r="A206" s="184" t="s">
        <v>260</v>
      </c>
      <c r="B206" s="185">
        <v>2007</v>
      </c>
      <c r="C206" s="186">
        <v>0.86</v>
      </c>
      <c r="D206" s="184" t="s">
        <v>454</v>
      </c>
      <c r="E206" s="35" t="s">
        <v>455</v>
      </c>
    </row>
    <row r="207" spans="1:5" s="183" customFormat="1" ht="12.75">
      <c r="A207" s="187" t="s">
        <v>456</v>
      </c>
      <c r="B207" s="188">
        <v>1990</v>
      </c>
      <c r="C207" s="189">
        <v>0.82</v>
      </c>
      <c r="D207" s="187" t="s">
        <v>375</v>
      </c>
      <c r="E207" s="182" t="s">
        <v>376</v>
      </c>
    </row>
    <row r="208" spans="1:5" ht="12.75">
      <c r="A208" s="184" t="s">
        <v>338</v>
      </c>
      <c r="B208" s="185">
        <v>1989</v>
      </c>
      <c r="C208" s="186">
        <v>0.46</v>
      </c>
      <c r="D208" s="184" t="s">
        <v>375</v>
      </c>
      <c r="E208" s="35" t="s">
        <v>376</v>
      </c>
    </row>
    <row r="209" spans="1:5" ht="12.75">
      <c r="A209" s="184" t="s">
        <v>338</v>
      </c>
      <c r="B209" s="185">
        <v>1999</v>
      </c>
      <c r="C209" s="186">
        <v>0.18</v>
      </c>
      <c r="D209" s="184" t="s">
        <v>369</v>
      </c>
      <c r="E209" s="35" t="s">
        <v>370</v>
      </c>
    </row>
    <row r="210" spans="1:5" s="183" customFormat="1" ht="12.75">
      <c r="A210" s="187" t="s">
        <v>184</v>
      </c>
      <c r="B210" s="188">
        <v>1980</v>
      </c>
      <c r="C210" s="189">
        <v>0.503</v>
      </c>
      <c r="D210" s="187" t="s">
        <v>373</v>
      </c>
      <c r="E210" s="182" t="s">
        <v>374</v>
      </c>
    </row>
    <row r="211" spans="1:5" s="183" customFormat="1" ht="12.75">
      <c r="A211" s="187" t="s">
        <v>184</v>
      </c>
      <c r="B211" s="188">
        <v>1990</v>
      </c>
      <c r="C211" s="189">
        <v>0.525</v>
      </c>
      <c r="D211" s="187" t="s">
        <v>373</v>
      </c>
      <c r="E211" s="182" t="s">
        <v>374</v>
      </c>
    </row>
    <row r="212" spans="1:5" s="183" customFormat="1" ht="12.75">
      <c r="A212" s="187" t="s">
        <v>184</v>
      </c>
      <c r="B212" s="188">
        <v>1990</v>
      </c>
      <c r="C212" s="189">
        <v>0.5700000000000001</v>
      </c>
      <c r="D212" s="187" t="s">
        <v>375</v>
      </c>
      <c r="E212" s="182" t="s">
        <v>376</v>
      </c>
    </row>
    <row r="213" spans="1:5" s="183" customFormat="1" ht="12.75">
      <c r="A213" s="187" t="s">
        <v>184</v>
      </c>
      <c r="B213" s="188">
        <v>2000</v>
      </c>
      <c r="C213" s="189">
        <v>0.54</v>
      </c>
      <c r="D213" s="187" t="s">
        <v>382</v>
      </c>
      <c r="E213" s="182" t="s">
        <v>383</v>
      </c>
    </row>
    <row r="214" spans="1:5" s="183" customFormat="1" ht="12.75">
      <c r="A214" s="187" t="s">
        <v>184</v>
      </c>
      <c r="B214" s="188">
        <v>2000</v>
      </c>
      <c r="C214" s="189">
        <v>0.6000000000000001</v>
      </c>
      <c r="D214" s="187" t="s">
        <v>369</v>
      </c>
      <c r="E214" s="182" t="s">
        <v>370</v>
      </c>
    </row>
    <row r="215" spans="1:5" s="183" customFormat="1" ht="12.75">
      <c r="A215" s="187" t="s">
        <v>457</v>
      </c>
      <c r="B215" s="188">
        <v>1990</v>
      </c>
      <c r="C215" s="189">
        <v>0.535</v>
      </c>
      <c r="D215" s="187" t="s">
        <v>382</v>
      </c>
      <c r="E215" s="182" t="s">
        <v>383</v>
      </c>
    </row>
    <row r="216" spans="1:5" s="183" customFormat="1" ht="12.75">
      <c r="A216" s="187" t="s">
        <v>458</v>
      </c>
      <c r="B216" s="188">
        <v>1980</v>
      </c>
      <c r="C216" s="189">
        <v>0.523</v>
      </c>
      <c r="D216" s="187" t="s">
        <v>373</v>
      </c>
      <c r="E216" s="182" t="s">
        <v>374</v>
      </c>
    </row>
    <row r="217" spans="1:5" s="183" customFormat="1" ht="12.75">
      <c r="A217" s="187" t="s">
        <v>458</v>
      </c>
      <c r="B217" s="188">
        <v>1990</v>
      </c>
      <c r="C217" s="189">
        <v>0.533</v>
      </c>
      <c r="D217" s="187" t="s">
        <v>373</v>
      </c>
      <c r="E217" s="182" t="s">
        <v>374</v>
      </c>
    </row>
    <row r="218" spans="1:5" ht="12.75">
      <c r="A218" s="184" t="s">
        <v>263</v>
      </c>
      <c r="B218" s="185">
        <v>1961</v>
      </c>
      <c r="C218" s="186">
        <v>0.735</v>
      </c>
      <c r="D218" s="184" t="s">
        <v>412</v>
      </c>
      <c r="E218" s="35" t="s">
        <v>413</v>
      </c>
    </row>
    <row r="219" spans="1:5" ht="12.75">
      <c r="A219" s="184" t="s">
        <v>263</v>
      </c>
      <c r="B219" s="185">
        <v>1990</v>
      </c>
      <c r="C219" s="186">
        <v>0.771</v>
      </c>
      <c r="D219" s="184" t="s">
        <v>382</v>
      </c>
      <c r="E219" s="35" t="s">
        <v>383</v>
      </c>
    </row>
    <row r="220" spans="1:5" ht="12.75">
      <c r="A220" s="184" t="s">
        <v>263</v>
      </c>
      <c r="B220" s="185">
        <v>1990</v>
      </c>
      <c r="C220" s="186">
        <v>0.87</v>
      </c>
      <c r="D220" s="184" t="s">
        <v>375</v>
      </c>
      <c r="E220" s="35" t="s">
        <v>376</v>
      </c>
    </row>
    <row r="221" spans="1:5" ht="12.75">
      <c r="A221" s="184" t="s">
        <v>263</v>
      </c>
      <c r="B221" s="185">
        <v>2001</v>
      </c>
      <c r="C221" s="186">
        <v>0.52</v>
      </c>
      <c r="D221" s="184" t="s">
        <v>369</v>
      </c>
      <c r="E221" s="35" t="s">
        <v>370</v>
      </c>
    </row>
    <row r="222" spans="1:5" ht="12.75">
      <c r="A222" s="184" t="s">
        <v>263</v>
      </c>
      <c r="B222" s="185">
        <v>2001</v>
      </c>
      <c r="C222" s="186">
        <v>0.745</v>
      </c>
      <c r="D222" s="184" t="s">
        <v>382</v>
      </c>
      <c r="E222" s="35" t="s">
        <v>383</v>
      </c>
    </row>
    <row r="223" spans="1:5" ht="12.75">
      <c r="A223" s="184" t="s">
        <v>263</v>
      </c>
      <c r="B223" s="185" t="s">
        <v>384</v>
      </c>
      <c r="C223" s="186">
        <v>0.84</v>
      </c>
      <c r="D223" s="184" t="s">
        <v>394</v>
      </c>
      <c r="E223" s="35" t="s">
        <v>395</v>
      </c>
    </row>
    <row r="224" spans="1:5" s="183" customFormat="1" ht="12.75">
      <c r="A224" s="187" t="s">
        <v>266</v>
      </c>
      <c r="B224" s="188">
        <v>1991</v>
      </c>
      <c r="C224" s="189">
        <v>0.93</v>
      </c>
      <c r="D224" s="187" t="s">
        <v>375</v>
      </c>
      <c r="E224" s="182" t="s">
        <v>376</v>
      </c>
    </row>
    <row r="225" spans="1:5" s="183" customFormat="1" ht="12.75">
      <c r="A225" s="187" t="s">
        <v>266</v>
      </c>
      <c r="B225" s="188" t="s">
        <v>384</v>
      </c>
      <c r="C225" s="189">
        <v>0.94</v>
      </c>
      <c r="D225" s="187" t="s">
        <v>394</v>
      </c>
      <c r="E225" s="182" t="s">
        <v>395</v>
      </c>
    </row>
    <row r="226" spans="1:5" s="183" customFormat="1" ht="12.75">
      <c r="A226" s="187" t="s">
        <v>266</v>
      </c>
      <c r="B226" s="188" t="s">
        <v>379</v>
      </c>
      <c r="C226" s="189">
        <v>0.7843</v>
      </c>
      <c r="D226" s="187" t="s">
        <v>380</v>
      </c>
      <c r="E226" s="182" t="s">
        <v>381</v>
      </c>
    </row>
    <row r="227" spans="1:5" ht="12.75">
      <c r="A227" s="184" t="s">
        <v>268</v>
      </c>
      <c r="B227" s="185">
        <v>1994</v>
      </c>
      <c r="C227" s="186">
        <v>0.86</v>
      </c>
      <c r="D227" s="184" t="s">
        <v>375</v>
      </c>
      <c r="E227" s="35" t="s">
        <v>376</v>
      </c>
    </row>
    <row r="228" spans="1:5" s="183" customFormat="1" ht="12.75">
      <c r="A228" s="187" t="s">
        <v>187</v>
      </c>
      <c r="B228" s="188">
        <v>1988</v>
      </c>
      <c r="C228" s="189">
        <v>0.64</v>
      </c>
      <c r="D228" s="187" t="s">
        <v>385</v>
      </c>
      <c r="E228" s="182" t="s">
        <v>386</v>
      </c>
    </row>
    <row r="229" spans="1:5" s="183" customFormat="1" ht="12.75">
      <c r="A229" s="187" t="s">
        <v>187</v>
      </c>
      <c r="B229" s="188">
        <v>1991</v>
      </c>
      <c r="C229" s="189">
        <v>0.55</v>
      </c>
      <c r="D229" s="187" t="s">
        <v>375</v>
      </c>
      <c r="E229" s="182" t="s">
        <v>376</v>
      </c>
    </row>
    <row r="230" spans="1:5" ht="12.75">
      <c r="A230" s="184" t="s">
        <v>340</v>
      </c>
      <c r="B230" s="185">
        <v>2002</v>
      </c>
      <c r="C230" s="186">
        <v>0.69</v>
      </c>
      <c r="D230" s="184" t="s">
        <v>369</v>
      </c>
      <c r="E230" s="35" t="s">
        <v>370</v>
      </c>
    </row>
    <row r="231" spans="1:5" s="183" customFormat="1" ht="12.75">
      <c r="A231" s="187" t="s">
        <v>341</v>
      </c>
      <c r="B231" s="188">
        <v>1989</v>
      </c>
      <c r="C231" s="189">
        <v>0.78</v>
      </c>
      <c r="D231" s="187" t="s">
        <v>375</v>
      </c>
      <c r="E231" s="182" t="s">
        <v>376</v>
      </c>
    </row>
    <row r="232" spans="1:5" s="183" customFormat="1" ht="12.75">
      <c r="A232" s="187" t="s">
        <v>341</v>
      </c>
      <c r="B232" s="188">
        <v>1999</v>
      </c>
      <c r="C232" s="189">
        <v>0.75</v>
      </c>
      <c r="D232" s="187" t="s">
        <v>369</v>
      </c>
      <c r="E232" s="182" t="s">
        <v>370</v>
      </c>
    </row>
    <row r="233" spans="1:5" ht="12.75">
      <c r="A233" s="184" t="s">
        <v>271</v>
      </c>
      <c r="B233" s="185">
        <v>1987</v>
      </c>
      <c r="C233" s="186">
        <v>0.77</v>
      </c>
      <c r="D233" s="184" t="s">
        <v>375</v>
      </c>
      <c r="E233" s="35" t="s">
        <v>376</v>
      </c>
    </row>
    <row r="234" spans="1:5" s="183" customFormat="1" ht="12.75">
      <c r="A234" s="187" t="s">
        <v>191</v>
      </c>
      <c r="B234" s="188">
        <v>2000</v>
      </c>
      <c r="C234" s="189">
        <v>0.9</v>
      </c>
      <c r="D234" s="187" t="s">
        <v>369</v>
      </c>
      <c r="E234" s="182" t="s">
        <v>370</v>
      </c>
    </row>
    <row r="235" spans="1:5" ht="12.75">
      <c r="A235" s="184" t="s">
        <v>94</v>
      </c>
      <c r="B235" s="185">
        <v>1989</v>
      </c>
      <c r="C235" s="186">
        <v>0.61</v>
      </c>
      <c r="D235" s="184" t="s">
        <v>375</v>
      </c>
      <c r="E235" s="35" t="s">
        <v>376</v>
      </c>
    </row>
    <row r="236" spans="1:5" s="183" customFormat="1" ht="12.75">
      <c r="A236" s="187" t="s">
        <v>96</v>
      </c>
      <c r="B236" s="188">
        <v>1990</v>
      </c>
      <c r="C236" s="189">
        <v>0.43</v>
      </c>
      <c r="D236" s="187" t="s">
        <v>437</v>
      </c>
      <c r="E236" s="182" t="s">
        <v>438</v>
      </c>
    </row>
    <row r="237" spans="1:5" ht="12.75">
      <c r="A237" s="184" t="s">
        <v>96</v>
      </c>
      <c r="B237" s="185">
        <v>2000</v>
      </c>
      <c r="C237" s="186">
        <v>0.52</v>
      </c>
      <c r="D237" s="184" t="s">
        <v>437</v>
      </c>
      <c r="E237" s="35" t="s">
        <v>438</v>
      </c>
    </row>
    <row r="238" spans="1:5" s="183" customFormat="1" ht="12.75">
      <c r="A238" s="187" t="s">
        <v>459</v>
      </c>
      <c r="B238" s="188">
        <v>1986</v>
      </c>
      <c r="C238" s="189">
        <v>0.7</v>
      </c>
      <c r="D238" s="187" t="s">
        <v>375</v>
      </c>
      <c r="E238" s="182" t="s">
        <v>376</v>
      </c>
    </row>
    <row r="239" spans="1:5" s="183" customFormat="1" ht="12.75">
      <c r="A239" s="187" t="s">
        <v>459</v>
      </c>
      <c r="B239" s="188">
        <v>1996</v>
      </c>
      <c r="C239" s="189">
        <v>0.65</v>
      </c>
      <c r="D239" s="187" t="s">
        <v>369</v>
      </c>
      <c r="E239" s="182" t="s">
        <v>370</v>
      </c>
    </row>
    <row r="240" spans="1:5" ht="12.75">
      <c r="A240" s="184" t="s">
        <v>460</v>
      </c>
      <c r="B240" s="185">
        <v>1989</v>
      </c>
      <c r="C240" s="186">
        <v>0.55</v>
      </c>
      <c r="D240" s="184" t="s">
        <v>375</v>
      </c>
      <c r="E240" s="35" t="s">
        <v>376</v>
      </c>
    </row>
    <row r="241" spans="1:5" ht="12.75">
      <c r="A241" s="184" t="s">
        <v>460</v>
      </c>
      <c r="B241" s="185">
        <v>1999</v>
      </c>
      <c r="C241" s="186">
        <v>0.5700000000000001</v>
      </c>
      <c r="D241" s="184" t="s">
        <v>369</v>
      </c>
      <c r="E241" s="35" t="s">
        <v>370</v>
      </c>
    </row>
    <row r="242" spans="1:5" s="183" customFormat="1" ht="12.75">
      <c r="A242" s="187" t="s">
        <v>99</v>
      </c>
      <c r="B242" s="188">
        <v>1998</v>
      </c>
      <c r="C242" s="189">
        <v>0.5</v>
      </c>
      <c r="D242" s="187" t="s">
        <v>369</v>
      </c>
      <c r="E242" s="182" t="s">
        <v>370</v>
      </c>
    </row>
    <row r="243" spans="1:5" ht="12.75">
      <c r="A243" s="184" t="s">
        <v>350</v>
      </c>
      <c r="B243" s="185">
        <v>1991</v>
      </c>
      <c r="C243" s="186">
        <v>0.62</v>
      </c>
      <c r="D243" s="184" t="s">
        <v>375</v>
      </c>
      <c r="E243" s="35" t="s">
        <v>376</v>
      </c>
    </row>
    <row r="244" spans="1:5" s="183" customFormat="1" ht="12.75">
      <c r="A244" s="187" t="s">
        <v>101</v>
      </c>
      <c r="B244" s="188" t="s">
        <v>461</v>
      </c>
      <c r="C244" s="189">
        <v>0.7</v>
      </c>
      <c r="D244" s="187" t="s">
        <v>449</v>
      </c>
      <c r="E244" s="182" t="s">
        <v>450</v>
      </c>
    </row>
    <row r="245" spans="1:5" ht="12.75">
      <c r="A245" s="184" t="s">
        <v>462</v>
      </c>
      <c r="B245" s="185" t="s">
        <v>400</v>
      </c>
      <c r="C245" s="186">
        <v>0.9</v>
      </c>
      <c r="D245" s="184" t="s">
        <v>401</v>
      </c>
      <c r="E245" s="35" t="s">
        <v>402</v>
      </c>
    </row>
    <row r="246" spans="1:5" s="183" customFormat="1" ht="12.75">
      <c r="A246" s="187" t="s">
        <v>463</v>
      </c>
      <c r="B246" s="188" t="s">
        <v>400</v>
      </c>
      <c r="C246" s="189">
        <v>0.54</v>
      </c>
      <c r="D246" s="187" t="s">
        <v>401</v>
      </c>
      <c r="E246" s="182" t="s">
        <v>402</v>
      </c>
    </row>
    <row r="247" spans="1:5" ht="12.75">
      <c r="A247" s="184" t="s">
        <v>464</v>
      </c>
      <c r="B247" s="185" t="s">
        <v>400</v>
      </c>
      <c r="C247" s="186">
        <v>0.6000000000000001</v>
      </c>
      <c r="D247" s="184" t="s">
        <v>401</v>
      </c>
      <c r="E247" s="35" t="s">
        <v>402</v>
      </c>
    </row>
    <row r="248" spans="1:5" s="183" customFormat="1" ht="12.75">
      <c r="A248" s="187" t="s">
        <v>351</v>
      </c>
      <c r="B248" s="188">
        <v>1989</v>
      </c>
      <c r="C248" s="189">
        <v>0.86</v>
      </c>
      <c r="D248" s="187" t="s">
        <v>375</v>
      </c>
      <c r="E248" s="182" t="s">
        <v>376</v>
      </c>
    </row>
    <row r="249" spans="1:5" ht="12.75">
      <c r="A249" s="184" t="s">
        <v>465</v>
      </c>
      <c r="B249" s="185">
        <v>1986</v>
      </c>
      <c r="C249" s="186">
        <v>0.82</v>
      </c>
      <c r="D249" s="184" t="s">
        <v>375</v>
      </c>
      <c r="E249" s="35" t="s">
        <v>376</v>
      </c>
    </row>
    <row r="250" spans="1:5" ht="12.75">
      <c r="A250" s="184" t="s">
        <v>465</v>
      </c>
      <c r="B250" s="185">
        <v>2000</v>
      </c>
      <c r="C250" s="186">
        <v>0.71</v>
      </c>
      <c r="D250" s="184" t="s">
        <v>369</v>
      </c>
      <c r="E250" s="35" t="s">
        <v>370</v>
      </c>
    </row>
    <row r="251" spans="1:5" s="183" customFormat="1" ht="12.75">
      <c r="A251" s="187" t="s">
        <v>466</v>
      </c>
      <c r="B251" s="188" t="s">
        <v>400</v>
      </c>
      <c r="C251" s="189">
        <v>0.49</v>
      </c>
      <c r="D251" s="187" t="s">
        <v>401</v>
      </c>
      <c r="E251" s="182" t="s">
        <v>402</v>
      </c>
    </row>
    <row r="252" spans="1:5" ht="12.75">
      <c r="A252" s="184" t="s">
        <v>103</v>
      </c>
      <c r="B252" s="185" t="s">
        <v>379</v>
      </c>
      <c r="C252" s="186">
        <v>0.3032</v>
      </c>
      <c r="D252" s="184" t="s">
        <v>380</v>
      </c>
      <c r="E252" s="35" t="s">
        <v>381</v>
      </c>
    </row>
    <row r="253" spans="1:5" s="183" customFormat="1" ht="12.75">
      <c r="A253" s="187" t="s">
        <v>353</v>
      </c>
      <c r="B253" s="188">
        <v>1990</v>
      </c>
      <c r="C253" s="189">
        <v>0.5</v>
      </c>
      <c r="D253" s="187" t="s">
        <v>375</v>
      </c>
      <c r="E253" s="182" t="s">
        <v>376</v>
      </c>
    </row>
    <row r="254" spans="1:5" ht="12.75">
      <c r="A254" s="184" t="s">
        <v>106</v>
      </c>
      <c r="B254" s="185">
        <v>1971</v>
      </c>
      <c r="C254" s="186">
        <v>0.405</v>
      </c>
      <c r="D254" s="184" t="s">
        <v>373</v>
      </c>
      <c r="E254" s="35" t="s">
        <v>374</v>
      </c>
    </row>
    <row r="255" spans="1:5" ht="12.75">
      <c r="A255" s="184" t="s">
        <v>106</v>
      </c>
      <c r="B255" s="185">
        <v>1996</v>
      </c>
      <c r="C255" s="186">
        <v>0.376</v>
      </c>
      <c r="D255" s="184" t="s">
        <v>373</v>
      </c>
      <c r="E255" s="35" t="s">
        <v>374</v>
      </c>
    </row>
    <row r="256" spans="1:5" s="183" customFormat="1" ht="12.75">
      <c r="A256" s="187" t="s">
        <v>200</v>
      </c>
      <c r="B256" s="188">
        <v>1978</v>
      </c>
      <c r="C256" s="189">
        <v>0.435</v>
      </c>
      <c r="D256" s="187" t="s">
        <v>382</v>
      </c>
      <c r="E256" s="182" t="s">
        <v>383</v>
      </c>
    </row>
    <row r="257" spans="1:5" s="183" customFormat="1" ht="12.75">
      <c r="A257" s="187" t="s">
        <v>200</v>
      </c>
      <c r="B257" s="188">
        <v>1993</v>
      </c>
      <c r="C257" s="189">
        <v>0.467</v>
      </c>
      <c r="D257" s="187" t="s">
        <v>382</v>
      </c>
      <c r="E257" s="182" t="s">
        <v>383</v>
      </c>
    </row>
    <row r="258" spans="1:5" s="183" customFormat="1" ht="12.75">
      <c r="A258" s="187" t="s">
        <v>200</v>
      </c>
      <c r="B258" s="188">
        <v>1993</v>
      </c>
      <c r="C258" s="189">
        <v>0.47</v>
      </c>
      <c r="D258" s="187" t="s">
        <v>375</v>
      </c>
      <c r="E258" s="182" t="s">
        <v>376</v>
      </c>
    </row>
    <row r="259" spans="1:5" ht="12.75">
      <c r="A259" s="184" t="s">
        <v>109</v>
      </c>
      <c r="B259" s="185">
        <v>1983</v>
      </c>
      <c r="C259" s="186">
        <v>0.47800000000000004</v>
      </c>
      <c r="D259" s="184" t="s">
        <v>373</v>
      </c>
      <c r="E259" s="35" t="s">
        <v>374</v>
      </c>
    </row>
    <row r="260" spans="1:5" ht="12.75">
      <c r="A260" s="184" t="s">
        <v>109</v>
      </c>
      <c r="B260" s="185">
        <v>1996</v>
      </c>
      <c r="C260" s="186">
        <v>0.421</v>
      </c>
      <c r="D260" s="184" t="s">
        <v>373</v>
      </c>
      <c r="E260" s="35" t="s">
        <v>374</v>
      </c>
    </row>
    <row r="261" spans="1:5" s="183" customFormat="1" ht="12.75">
      <c r="A261" s="187" t="s">
        <v>112</v>
      </c>
      <c r="B261" s="188">
        <v>1994</v>
      </c>
      <c r="C261" s="189">
        <v>0.69</v>
      </c>
      <c r="D261" s="187" t="s">
        <v>369</v>
      </c>
      <c r="E261" s="182" t="s">
        <v>370</v>
      </c>
    </row>
    <row r="262" spans="1:5" ht="12.75">
      <c r="A262" s="184" t="s">
        <v>355</v>
      </c>
      <c r="B262" s="185">
        <v>1991</v>
      </c>
      <c r="C262" s="186">
        <v>0.61</v>
      </c>
      <c r="D262" s="184" t="s">
        <v>375</v>
      </c>
      <c r="E262" s="35" t="s">
        <v>376</v>
      </c>
    </row>
    <row r="263" spans="1:5" ht="12.75">
      <c r="A263" s="184" t="s">
        <v>355</v>
      </c>
      <c r="B263" s="185">
        <v>2002</v>
      </c>
      <c r="C263" s="186">
        <v>0.65</v>
      </c>
      <c r="D263" s="184" t="s">
        <v>467</v>
      </c>
      <c r="E263" s="35" t="s">
        <v>468</v>
      </c>
    </row>
    <row r="264" spans="1:5" ht="12.75">
      <c r="A264" s="184" t="s">
        <v>355</v>
      </c>
      <c r="B264" s="185" t="s">
        <v>379</v>
      </c>
      <c r="C264" s="186">
        <v>0.5984</v>
      </c>
      <c r="D264" s="184" t="s">
        <v>380</v>
      </c>
      <c r="E264" s="35" t="s">
        <v>381</v>
      </c>
    </row>
    <row r="265" spans="1:5" s="183" customFormat="1" ht="12.75">
      <c r="A265" s="187" t="s">
        <v>114</v>
      </c>
      <c r="B265" s="188">
        <v>1991</v>
      </c>
      <c r="C265" s="189">
        <v>0.59</v>
      </c>
      <c r="D265" s="187" t="s">
        <v>375</v>
      </c>
      <c r="E265" s="182" t="s">
        <v>376</v>
      </c>
    </row>
    <row r="266" spans="1:5" ht="12.75">
      <c r="A266" s="184" t="s">
        <v>357</v>
      </c>
      <c r="B266" s="185">
        <v>1993</v>
      </c>
      <c r="C266" s="186">
        <v>0.67</v>
      </c>
      <c r="D266" s="184" t="s">
        <v>375</v>
      </c>
      <c r="E266" s="35" t="s">
        <v>376</v>
      </c>
    </row>
    <row r="267" spans="1:5" s="183" customFormat="1" ht="12.75">
      <c r="A267" s="187" t="s">
        <v>286</v>
      </c>
      <c r="B267" s="188">
        <v>1987</v>
      </c>
      <c r="C267" s="189">
        <v>0.74</v>
      </c>
      <c r="D267" s="187" t="s">
        <v>375</v>
      </c>
      <c r="E267" s="182" t="s">
        <v>376</v>
      </c>
    </row>
    <row r="268" spans="1:5" s="183" customFormat="1" ht="12.75">
      <c r="A268" s="187" t="s">
        <v>286</v>
      </c>
      <c r="B268" s="188" t="s">
        <v>400</v>
      </c>
      <c r="C268" s="189">
        <v>0.78</v>
      </c>
      <c r="D268" s="187" t="s">
        <v>401</v>
      </c>
      <c r="E268" s="182" t="s">
        <v>402</v>
      </c>
    </row>
    <row r="269" spans="1:5" ht="12.75">
      <c r="A269" s="184" t="s">
        <v>274</v>
      </c>
      <c r="B269" s="185" t="s">
        <v>384</v>
      </c>
      <c r="C269" s="186">
        <v>0.84</v>
      </c>
      <c r="D269" s="184" t="s">
        <v>394</v>
      </c>
      <c r="E269" s="35" t="s">
        <v>395</v>
      </c>
    </row>
    <row r="270" spans="1:5" s="183" customFormat="1" ht="12.75">
      <c r="A270" s="187" t="s">
        <v>276</v>
      </c>
      <c r="B270" s="188">
        <v>1997</v>
      </c>
      <c r="C270" s="189">
        <v>0.88</v>
      </c>
      <c r="D270" s="187" t="s">
        <v>369</v>
      </c>
      <c r="E270" s="182" t="s">
        <v>370</v>
      </c>
    </row>
    <row r="271" spans="1:5" ht="12.75">
      <c r="A271" s="184" t="s">
        <v>207</v>
      </c>
      <c r="B271" s="185">
        <v>1994</v>
      </c>
      <c r="C271" s="186">
        <v>0.53</v>
      </c>
      <c r="D271" s="184" t="s">
        <v>375</v>
      </c>
      <c r="E271" s="35" t="s">
        <v>376</v>
      </c>
    </row>
    <row r="272" spans="1:5" s="183" customFormat="1" ht="12.75">
      <c r="A272" s="187" t="s">
        <v>469</v>
      </c>
      <c r="B272" s="188">
        <v>1987</v>
      </c>
      <c r="C272" s="189">
        <v>0.87</v>
      </c>
      <c r="D272" s="187" t="s">
        <v>375</v>
      </c>
      <c r="E272" s="182" t="s">
        <v>376</v>
      </c>
    </row>
    <row r="273" spans="1:5" ht="12.75">
      <c r="A273" s="184" t="s">
        <v>470</v>
      </c>
      <c r="B273" s="185" t="s">
        <v>400</v>
      </c>
      <c r="C273" s="186">
        <v>0.7</v>
      </c>
      <c r="D273" s="184" t="s">
        <v>401</v>
      </c>
      <c r="E273" s="35" t="s">
        <v>402</v>
      </c>
    </row>
    <row r="274" spans="1:5" s="183" customFormat="1" ht="12.75">
      <c r="A274" s="187" t="s">
        <v>117</v>
      </c>
      <c r="B274" s="188" t="s">
        <v>423</v>
      </c>
      <c r="C274" s="189">
        <v>0.44</v>
      </c>
      <c r="D274" s="187" t="s">
        <v>437</v>
      </c>
      <c r="E274" s="182" t="s">
        <v>438</v>
      </c>
    </row>
    <row r="276" ht="12.75">
      <c r="A276" s="175" t="s">
        <v>471</v>
      </c>
    </row>
  </sheetData>
  <sheetProtection selectLockedCells="1" selectUnlockedCells="1"/>
  <mergeCells count="1">
    <mergeCell ref="A2:D2"/>
  </mergeCells>
  <printOptions/>
  <pageMargins left="0.7875" right="0.7875" top="0.7875" bottom="1.0527777777777778" header="0.5118055555555555" footer="0.7875"/>
  <pageSetup horizontalDpi="300" verticalDpi="300" orientation="portrait" paperSize="9"/>
  <headerFooter alignWithMargins="0">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8203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dc:creator>
  <cp:keywords/>
  <dc:description/>
  <cp:lastModifiedBy>terna gyuse</cp:lastModifiedBy>
  <cp:lastPrinted>2014-04-16T14:40:38Z</cp:lastPrinted>
  <dcterms:created xsi:type="dcterms:W3CDTF">2013-11-11T23:26:57Z</dcterms:created>
  <dcterms:modified xsi:type="dcterms:W3CDTF">2014-05-27T22:57:37Z</dcterms:modified>
  <cp:category/>
  <cp:version/>
  <cp:contentType/>
  <cp:contentStatus/>
  <cp:revision>219</cp:revision>
</cp:coreProperties>
</file>